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13F94523-EF1A-4435-8406-C7CFEA908344}" xr6:coauthVersionLast="31" xr6:coauthVersionMax="31" xr10:uidLastSave="{00000000-0000-0000-0000-000000000000}"/>
  <bookViews>
    <workbookView xWindow="-90" yWindow="75" windowWidth="20580" windowHeight="7500" xr2:uid="{00000000-000D-0000-FFFF-FFFF00000000}"/>
  </bookViews>
  <sheets>
    <sheet name="2019" sheetId="7" r:id="rId1"/>
    <sheet name="EDSP_2018" sheetId="1" r:id="rId2"/>
    <sheet name="EDSP_2017" sheetId="5" r:id="rId3"/>
    <sheet name="EDSP_2016" sheetId="9" r:id="rId4"/>
    <sheet name="ESDP_2015" sheetId="8" r:id="rId5"/>
  </sheets>
  <definedNames>
    <definedName name="_xlnm.Print_Area" localSheetId="3">EDSP_2016!$B$219:$P$250</definedName>
    <definedName name="_xlnm.Print_Area" localSheetId="4">ESDP_2015!$B$195:$N$225</definedName>
    <definedName name="Z_2775CCD0_3A78_4586_818F_FCAACE537518_.wvu.Cols" localSheetId="3" hidden="1">EDSP_2016!$R:$XFD</definedName>
    <definedName name="Z_2775CCD0_3A78_4586_818F_FCAACE537518_.wvu.PrintArea" localSheetId="3" hidden="1">EDSP_2016!$B$219:$P$250</definedName>
    <definedName name="Z_2775CCD0_3A78_4586_818F_FCAACE537518_.wvu.Rows" localSheetId="3" hidden="1">EDSP_2016!$261:$1048576</definedName>
  </definedNames>
  <calcPr calcId="179017"/>
</workbook>
</file>

<file path=xl/calcChain.xml><?xml version="1.0" encoding="utf-8"?>
<calcChain xmlns="http://schemas.openxmlformats.org/spreadsheetml/2006/main">
  <c r="P259" i="7" l="1"/>
  <c r="G259" i="7"/>
  <c r="G258" i="7"/>
  <c r="G292" i="7" l="1"/>
  <c r="I257" i="7" l="1"/>
  <c r="K257" i="7"/>
  <c r="G228" i="7" l="1"/>
  <c r="I220" i="7"/>
  <c r="G220" i="7"/>
  <c r="P166" i="7" l="1"/>
  <c r="G86" i="7" l="1"/>
  <c r="G127" i="7" l="1"/>
  <c r="P127" i="7" s="1"/>
  <c r="G300" i="7" l="1"/>
  <c r="G117" i="7" l="1"/>
  <c r="G126" i="7" l="1"/>
  <c r="G294" i="7" l="1"/>
  <c r="G193" i="7" l="1"/>
  <c r="G239" i="7" l="1"/>
  <c r="G257" i="7" l="1"/>
  <c r="P211" i="7" l="1"/>
  <c r="P148" i="7" l="1"/>
  <c r="P212" i="7" l="1"/>
  <c r="O89" i="1" l="1"/>
  <c r="M89" i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3" i="7"/>
  <c r="P302" i="7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8" i="7"/>
  <c r="P257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1" i="7"/>
  <c r="P242" i="7" s="1"/>
  <c r="P240" i="7"/>
  <c r="P239" i="7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0" i="7"/>
  <c r="P209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5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<sst xmlns="http://schemas.openxmlformats.org/spreadsheetml/2006/main" count="5454" uniqueCount="692">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</sst>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3"/>
  <sheetViews>
    <sheetView showGridLines="0" tabSelected="1" zoomScale="85" zoomScaleNormal="85" workbookViewId="0">
      <selection activeCell="P10" sqref="P1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43728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639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5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/>
      <c r="K18" s="26"/>
      <c r="L18" s="25"/>
      <c r="M18" s="81"/>
      <c r="N18" s="27"/>
      <c r="O18" s="26"/>
      <c r="P18" s="28">
        <f t="shared" si="0"/>
        <v>2.14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7">
        <v>43605</v>
      </c>
      <c r="G27" s="18">
        <v>2.65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2.65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/>
      <c r="M38" s="26"/>
      <c r="N38" s="27"/>
      <c r="O38" s="26"/>
      <c r="P38" s="28">
        <f t="shared" si="0"/>
        <v>2.27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/>
      <c r="I40" s="18"/>
      <c r="J40" s="17"/>
      <c r="K40" s="18"/>
      <c r="L40" s="17"/>
      <c r="M40" s="65"/>
      <c r="N40" s="19"/>
      <c r="O40" s="18"/>
      <c r="P40" s="20">
        <f t="shared" si="0"/>
        <v>2.1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/>
      <c r="K43" s="26"/>
      <c r="L43" s="25"/>
      <c r="M43" s="81"/>
      <c r="N43" s="27"/>
      <c r="O43" s="26"/>
      <c r="P43" s="28">
        <f t="shared" si="0"/>
        <v>1.02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13.2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0.16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/>
      <c r="K52" s="18"/>
      <c r="L52" s="17"/>
      <c r="M52" s="18"/>
      <c r="N52" s="19"/>
      <c r="O52" s="18"/>
      <c r="P52" s="20">
        <f t="shared" si="0"/>
        <v>0.13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/>
      <c r="M55" s="65"/>
      <c r="N55" s="19"/>
      <c r="O55" s="18"/>
      <c r="P55" s="20">
        <f t="shared" si="0"/>
        <v>0.230768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/>
      <c r="M64" s="26"/>
      <c r="N64" s="27"/>
      <c r="O64" s="26"/>
      <c r="P64" s="28">
        <f t="shared" si="0"/>
        <v>6.1650000000000009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/>
      <c r="M69" s="18"/>
      <c r="N69" s="19"/>
      <c r="O69" s="18"/>
      <c r="P69" s="20">
        <f t="shared" si="0"/>
        <v>23.967500000000001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/>
      <c r="K72" s="26"/>
      <c r="L72" s="25"/>
      <c r="M72" s="81"/>
      <c r="N72" s="27"/>
      <c r="O72" s="26"/>
      <c r="P72" s="28">
        <f t="shared" si="0"/>
        <v>0.82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/>
      <c r="M73" s="65"/>
      <c r="N73" s="19"/>
      <c r="O73" s="18"/>
      <c r="P73" s="20">
        <f t="shared" si="0"/>
        <v>150.30000000000001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/>
      <c r="I80" s="18"/>
      <c r="J80" s="17"/>
      <c r="K80" s="18"/>
      <c r="L80" s="17"/>
      <c r="M80" s="65"/>
      <c r="N80" s="19"/>
      <c r="O80" s="18"/>
      <c r="P80" s="20">
        <f t="shared" si="1"/>
        <v>8.4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/>
      <c r="K82" s="26"/>
      <c r="L82" s="25"/>
      <c r="M82" s="81"/>
      <c r="N82" s="27"/>
      <c r="O82" s="26"/>
      <c r="P82" s="28">
        <f t="shared" si="1"/>
        <v>0.7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/>
      <c r="M83" s="26"/>
      <c r="N83" s="27"/>
      <c r="O83" s="26"/>
      <c r="P83" s="28">
        <f t="shared" si="1"/>
        <v>1.4100000000000001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/>
      <c r="G87" s="18"/>
      <c r="H87" s="17"/>
      <c r="I87" s="18"/>
      <c r="J87" s="17"/>
      <c r="K87" s="18"/>
      <c r="L87" s="17"/>
      <c r="M87" s="65"/>
      <c r="N87" s="19"/>
      <c r="O87" s="18"/>
      <c r="P87" s="20">
        <f t="shared" si="1"/>
        <v>0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/>
      <c r="K88" s="26"/>
      <c r="L88" s="25"/>
      <c r="M88" s="81"/>
      <c r="N88" s="27"/>
      <c r="O88" s="26"/>
      <c r="P88" s="28">
        <f t="shared" si="1"/>
        <v>0.42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/>
      <c r="M91" s="26"/>
      <c r="N91" s="27"/>
      <c r="O91" s="26"/>
      <c r="P91" s="28">
        <f t="shared" si="1"/>
        <v>0.91500000000000004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/>
      <c r="M96" s="81"/>
      <c r="N96" s="27"/>
      <c r="O96" s="26"/>
      <c r="P96" s="28">
        <f t="shared" si="1"/>
        <v>1.5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1"/>
        <v>4.25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0.41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0.311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/>
      <c r="M128" s="81"/>
      <c r="N128" s="27"/>
      <c r="O128" s="26"/>
      <c r="P128" s="28">
        <f t="shared" si="1"/>
        <v>0.44999999999999996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ref="P141:P204" si="3">G141+I141+K141+M141+O141</f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3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3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3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/>
      <c r="M149" s="18"/>
      <c r="N149" s="19"/>
      <c r="O149" s="18"/>
      <c r="P149" s="20">
        <f t="shared" si="3"/>
        <v>0.41000000000000003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/>
      <c r="M151" s="26"/>
      <c r="N151" s="27"/>
      <c r="O151" s="26"/>
      <c r="P151" s="28">
        <f t="shared" si="3"/>
        <v>4.8100000000000005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17">
        <v>43584</v>
      </c>
      <c r="G153" s="18">
        <v>0.44</v>
      </c>
      <c r="H153" s="17"/>
      <c r="I153" s="18"/>
      <c r="J153" s="17"/>
      <c r="K153" s="18"/>
      <c r="L153" s="17"/>
      <c r="M153" s="65"/>
      <c r="N153" s="19"/>
      <c r="O153" s="18"/>
      <c r="P153" s="20">
        <f>G153+I153+K153+M153+O153</f>
        <v>0.44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/>
      <c r="M155" s="26"/>
      <c r="N155" s="27"/>
      <c r="O155" s="26"/>
      <c r="P155" s="28">
        <f t="shared" si="3"/>
        <v>0.94500000000000006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3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/>
      <c r="K159" s="26"/>
      <c r="L159" s="25"/>
      <c r="M159" s="81"/>
      <c r="N159" s="27"/>
      <c r="O159" s="26"/>
      <c r="P159" s="28">
        <f t="shared" si="3"/>
        <v>1.6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3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3"/>
        <v>1.17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3"/>
        <v>4.25</v>
      </c>
      <c r="Q165" s="38"/>
    </row>
    <row r="166" spans="1:17" x14ac:dyDescent="0.25">
      <c r="A166" s="138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3"/>
        <v>2.1</v>
      </c>
      <c r="Q166" s="138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3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3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3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3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3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3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3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3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3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/>
      <c r="K178" s="26"/>
      <c r="L178" s="25"/>
      <c r="M178" s="81"/>
      <c r="N178" s="27"/>
      <c r="O178" s="26"/>
      <c r="P178" s="28">
        <f t="shared" si="3"/>
        <v>0.66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3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3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3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/>
      <c r="K183" s="26"/>
      <c r="L183" s="25"/>
      <c r="M183" s="81"/>
      <c r="N183" s="27"/>
      <c r="O183" s="26"/>
      <c r="P183" s="28">
        <f t="shared" si="3"/>
        <v>1.04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3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3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3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0.6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3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3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3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3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0.37999999619999997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3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3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/>
      <c r="K196" s="18"/>
      <c r="L196" s="17"/>
      <c r="M196" s="65"/>
      <c r="N196" s="19"/>
      <c r="O196" s="18"/>
      <c r="P196" s="20">
        <f t="shared" si="3"/>
        <v>0.1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3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/>
      <c r="K198" s="26"/>
      <c r="L198" s="25"/>
      <c r="M198" s="81"/>
      <c r="N198" s="27"/>
      <c r="O198" s="26"/>
      <c r="P198" s="28">
        <f t="shared" si="3"/>
        <v>0.48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3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3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3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3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/>
      <c r="K204" s="26"/>
      <c r="L204" s="25"/>
      <c r="M204" s="26"/>
      <c r="N204" s="27"/>
      <c r="O204" s="26"/>
      <c r="P204" s="28">
        <f t="shared" si="3"/>
        <v>0.72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/>
      <c r="M205" s="81"/>
      <c r="N205" s="27"/>
      <c r="O205" s="26"/>
      <c r="P205" s="28">
        <f t="shared" ref="P205:P269" si="4">G205+I205+K205+M205+O205</f>
        <v>2.6399999999999997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4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/>
      <c r="K207" s="26"/>
      <c r="L207" s="25"/>
      <c r="M207" s="81"/>
      <c r="N207" s="27"/>
      <c r="O207" s="26"/>
      <c r="P207" s="28">
        <f t="shared" si="4"/>
        <v>1.4918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4"/>
        <v>1</v>
      </c>
    </row>
    <row r="209" spans="2:16" x14ac:dyDescent="0.25">
      <c r="B209" s="14" t="s">
        <v>370</v>
      </c>
      <c r="C209" s="15" t="s">
        <v>371</v>
      </c>
      <c r="D209" s="16" t="s">
        <v>15</v>
      </c>
      <c r="E209" s="16" t="s">
        <v>77</v>
      </c>
      <c r="F209" s="17">
        <v>43552</v>
      </c>
      <c r="G209" s="18">
        <v>33.68</v>
      </c>
      <c r="H209" s="17">
        <v>43699</v>
      </c>
      <c r="I209" s="18">
        <v>16.45</v>
      </c>
      <c r="J209" s="17"/>
      <c r="K209" s="18"/>
      <c r="L209" s="17"/>
      <c r="M209" s="18"/>
      <c r="N209" s="19"/>
      <c r="O209" s="18"/>
      <c r="P209" s="20">
        <f t="shared" si="4"/>
        <v>50.129999999999995</v>
      </c>
    </row>
    <row r="210" spans="2:16" x14ac:dyDescent="0.25">
      <c r="B210" s="14" t="s">
        <v>372</v>
      </c>
      <c r="C210" s="15" t="s">
        <v>373</v>
      </c>
      <c r="D210" s="16" t="s">
        <v>24</v>
      </c>
      <c r="E210" s="16" t="s">
        <v>16</v>
      </c>
      <c r="F210" s="17">
        <v>43641</v>
      </c>
      <c r="G210" s="18">
        <v>2.12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2.12</v>
      </c>
    </row>
    <row r="211" spans="2:16" x14ac:dyDescent="0.25">
      <c r="B211" s="21" t="s">
        <v>572</v>
      </c>
      <c r="C211" s="22" t="s">
        <v>599</v>
      </c>
      <c r="D211" s="23" t="s">
        <v>55</v>
      </c>
      <c r="E211" s="24" t="s">
        <v>56</v>
      </c>
      <c r="F211" s="25">
        <v>43530</v>
      </c>
      <c r="G211" s="26">
        <v>0.62</v>
      </c>
      <c r="H211" s="25">
        <v>43621</v>
      </c>
      <c r="I211" s="26">
        <v>0.62</v>
      </c>
      <c r="J211" s="25">
        <v>43719</v>
      </c>
      <c r="K211" s="26">
        <v>0.62</v>
      </c>
      <c r="L211" s="25"/>
      <c r="M211" s="81"/>
      <c r="N211" s="27"/>
      <c r="O211" s="26"/>
      <c r="P211" s="28">
        <f t="shared" ref="P211" si="5">G211+I211+K211+M211+O211</f>
        <v>1.8599999999999999</v>
      </c>
    </row>
    <row r="212" spans="2:16" x14ac:dyDescent="0.25">
      <c r="B212" s="14" t="s">
        <v>681</v>
      </c>
      <c r="C212" s="15" t="s">
        <v>682</v>
      </c>
      <c r="D212" s="16" t="s">
        <v>15</v>
      </c>
      <c r="E212" s="16" t="s">
        <v>16</v>
      </c>
      <c r="F212" s="17">
        <v>43635</v>
      </c>
      <c r="G212" s="18">
        <v>0.93</v>
      </c>
      <c r="H212" s="17"/>
      <c r="I212" s="18"/>
      <c r="J212" s="17"/>
      <c r="K212" s="18"/>
      <c r="L212" s="17"/>
      <c r="M212" s="18"/>
      <c r="N212" s="19"/>
      <c r="O212" s="18"/>
      <c r="P212" s="20">
        <f t="shared" si="4"/>
        <v>0.93</v>
      </c>
    </row>
    <row r="213" spans="2:16" x14ac:dyDescent="0.25">
      <c r="B213" s="14" t="s">
        <v>620</v>
      </c>
      <c r="C213" s="15" t="s">
        <v>375</v>
      </c>
      <c r="D213" s="16" t="s">
        <v>15</v>
      </c>
      <c r="E213" s="16" t="s">
        <v>16</v>
      </c>
      <c r="F213" s="17">
        <v>43552</v>
      </c>
      <c r="G213" s="18">
        <v>2.27</v>
      </c>
      <c r="H213" s="17"/>
      <c r="I213" s="18"/>
      <c r="J213" s="17"/>
      <c r="K213" s="18"/>
      <c r="L213" s="17"/>
      <c r="M213" s="18"/>
      <c r="N213" s="19"/>
      <c r="O213" s="18"/>
      <c r="P213" s="20">
        <f t="shared" si="4"/>
        <v>2.27</v>
      </c>
    </row>
    <row r="214" spans="2:16" x14ac:dyDescent="0.25">
      <c r="B214" s="14" t="s">
        <v>376</v>
      </c>
      <c r="C214" s="15" t="s">
        <v>377</v>
      </c>
      <c r="D214" s="16" t="s">
        <v>15</v>
      </c>
      <c r="E214" s="16" t="s">
        <v>77</v>
      </c>
      <c r="F214" s="17">
        <v>43573</v>
      </c>
      <c r="G214" s="18">
        <v>100.2</v>
      </c>
      <c r="H214" s="17">
        <v>43699</v>
      </c>
      <c r="I214" s="18">
        <v>73</v>
      </c>
      <c r="J214" s="17"/>
      <c r="K214" s="18"/>
      <c r="L214" s="17"/>
      <c r="M214" s="18"/>
      <c r="N214" s="19"/>
      <c r="O214" s="18"/>
      <c r="P214" s="20">
        <f t="shared" si="4"/>
        <v>173.2</v>
      </c>
    </row>
    <row r="215" spans="2:16" x14ac:dyDescent="0.25">
      <c r="B215" s="14" t="s">
        <v>378</v>
      </c>
      <c r="C215" s="15" t="s">
        <v>379</v>
      </c>
      <c r="D215" s="16" t="s">
        <v>15</v>
      </c>
      <c r="E215" s="16" t="s">
        <v>16</v>
      </c>
      <c r="F215" s="17">
        <v>43469</v>
      </c>
      <c r="G215" s="18">
        <v>0.2727</v>
      </c>
      <c r="H215" s="17">
        <v>43643</v>
      </c>
      <c r="I215" s="18">
        <v>0.71040000000000003</v>
      </c>
      <c r="J215" s="17"/>
      <c r="K215" s="18"/>
      <c r="L215" s="17"/>
      <c r="M215" s="18"/>
      <c r="N215" s="19"/>
      <c r="O215" s="18"/>
      <c r="P215" s="20">
        <f t="shared" si="4"/>
        <v>0.98310000000000008</v>
      </c>
    </row>
    <row r="216" spans="2:16" x14ac:dyDescent="0.25">
      <c r="B216" s="14" t="s">
        <v>382</v>
      </c>
      <c r="C216" s="15" t="s">
        <v>381</v>
      </c>
      <c r="D216" s="16" t="s">
        <v>15</v>
      </c>
      <c r="E216" s="16" t="s">
        <v>16</v>
      </c>
      <c r="F216" s="17">
        <v>43587</v>
      </c>
      <c r="G216" s="18">
        <v>0.33700000000000002</v>
      </c>
      <c r="H216" s="17">
        <v>43678</v>
      </c>
      <c r="I216" s="18">
        <v>0.14799999999999999</v>
      </c>
      <c r="J216" s="17"/>
      <c r="K216" s="18"/>
      <c r="L216" s="17"/>
      <c r="M216" s="18"/>
      <c r="N216" s="19"/>
      <c r="O216" s="18"/>
      <c r="P216" s="20">
        <f t="shared" si="4"/>
        <v>0.48499999999999999</v>
      </c>
    </row>
    <row r="217" spans="2:16" x14ac:dyDescent="0.25">
      <c r="B217" s="14" t="s">
        <v>382</v>
      </c>
      <c r="C217" s="15" t="s">
        <v>383</v>
      </c>
      <c r="D217" s="16" t="s">
        <v>15</v>
      </c>
      <c r="E217" s="16" t="s">
        <v>77</v>
      </c>
      <c r="F217" s="17">
        <v>43587</v>
      </c>
      <c r="G217" s="18">
        <v>29.7</v>
      </c>
      <c r="H217" s="17">
        <v>43678</v>
      </c>
      <c r="I217" s="18">
        <v>13.6</v>
      </c>
      <c r="J217" s="17"/>
      <c r="K217" s="18"/>
      <c r="L217" s="17"/>
      <c r="M217" s="18"/>
      <c r="N217" s="19"/>
      <c r="O217" s="18"/>
      <c r="P217" s="20">
        <f t="shared" si="4"/>
        <v>43.3</v>
      </c>
    </row>
    <row r="218" spans="2:16" x14ac:dyDescent="0.25">
      <c r="B218" s="14" t="s">
        <v>384</v>
      </c>
      <c r="C218" s="15" t="s">
        <v>385</v>
      </c>
      <c r="D218" s="16" t="s">
        <v>24</v>
      </c>
      <c r="E218" s="16" t="s">
        <v>16</v>
      </c>
      <c r="F218" s="17">
        <v>43634</v>
      </c>
      <c r="G218" s="18">
        <v>3.55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4"/>
        <v>3.55</v>
      </c>
    </row>
    <row r="219" spans="2:16" x14ac:dyDescent="0.25">
      <c r="B219" s="14" t="s">
        <v>386</v>
      </c>
      <c r="C219" s="15" t="s">
        <v>387</v>
      </c>
      <c r="D219" s="16" t="s">
        <v>15</v>
      </c>
      <c r="E219" s="16" t="s">
        <v>16</v>
      </c>
      <c r="F219" s="17">
        <v>43458</v>
      </c>
      <c r="G219" s="18">
        <v>0.41099999999999998</v>
      </c>
      <c r="H219" s="17">
        <v>43633</v>
      </c>
      <c r="I219" s="18">
        <v>0.505</v>
      </c>
      <c r="J219" s="17"/>
      <c r="K219" s="18"/>
      <c r="L219" s="17"/>
      <c r="M219" s="18"/>
      <c r="N219" s="19"/>
      <c r="O219" s="18"/>
      <c r="P219" s="20">
        <f t="shared" si="4"/>
        <v>0.91599999999999993</v>
      </c>
    </row>
    <row r="220" spans="2:16" x14ac:dyDescent="0.25">
      <c r="B220" s="14" t="s">
        <v>388</v>
      </c>
      <c r="C220" s="15" t="s">
        <v>389</v>
      </c>
      <c r="D220" s="16" t="s">
        <v>15</v>
      </c>
      <c r="E220" s="16" t="s">
        <v>77</v>
      </c>
      <c r="F220" s="31">
        <v>43531</v>
      </c>
      <c r="G220" s="75">
        <f>135.96*0.95772724*0.98776426</f>
        <v>128.61934808652015</v>
      </c>
      <c r="H220" s="31">
        <v>43685</v>
      </c>
      <c r="I220" s="75">
        <f>123.32*0.98776426</f>
        <v>121.81108854319999</v>
      </c>
      <c r="J220" s="17"/>
      <c r="K220" s="18"/>
      <c r="L220" s="17"/>
      <c r="M220" s="18"/>
      <c r="N220" s="19"/>
      <c r="O220" s="18"/>
      <c r="P220" s="20">
        <f t="shared" si="4"/>
        <v>250.43043662972013</v>
      </c>
    </row>
    <row r="221" spans="2:16" x14ac:dyDescent="0.25">
      <c r="B221" s="14" t="s">
        <v>390</v>
      </c>
      <c r="C221" s="15" t="s">
        <v>391</v>
      </c>
      <c r="D221" s="16" t="s">
        <v>15</v>
      </c>
      <c r="E221" s="16" t="s">
        <v>21</v>
      </c>
      <c r="F221" s="17">
        <v>43531</v>
      </c>
      <c r="G221" s="18">
        <v>8.6999999999999993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4"/>
        <v>8.6999999999999993</v>
      </c>
    </row>
    <row r="222" spans="2:16" x14ac:dyDescent="0.25">
      <c r="B222" s="33" t="s">
        <v>392</v>
      </c>
      <c r="C222" s="34" t="s">
        <v>393</v>
      </c>
      <c r="D222" s="41" t="s">
        <v>15</v>
      </c>
      <c r="E222" s="41" t="s">
        <v>77</v>
      </c>
      <c r="F222" s="17">
        <v>43580</v>
      </c>
      <c r="G222" s="18">
        <v>7.1</v>
      </c>
      <c r="H222" s="42"/>
      <c r="I222" s="43"/>
      <c r="J222" s="42"/>
      <c r="K222" s="43"/>
      <c r="L222" s="42"/>
      <c r="M222" s="43"/>
      <c r="N222" s="44"/>
      <c r="O222" s="43"/>
      <c r="P222" s="45">
        <f t="shared" si="4"/>
        <v>7.1</v>
      </c>
    </row>
    <row r="223" spans="2:16" x14ac:dyDescent="0.25">
      <c r="B223" s="14" t="s">
        <v>394</v>
      </c>
      <c r="C223" s="15" t="s">
        <v>395</v>
      </c>
      <c r="D223" s="16" t="s">
        <v>15</v>
      </c>
      <c r="E223" s="16" t="s">
        <v>16</v>
      </c>
      <c r="F223" s="17">
        <v>43510</v>
      </c>
      <c r="G223" s="18">
        <v>0.41810000000000003</v>
      </c>
      <c r="H223" s="17">
        <v>43601</v>
      </c>
      <c r="I223" s="18">
        <v>0.42030000000000001</v>
      </c>
      <c r="J223" s="17">
        <v>43692</v>
      </c>
      <c r="K223" s="18">
        <v>0.42520000000000002</v>
      </c>
      <c r="L223" s="17"/>
      <c r="M223" s="18"/>
      <c r="N223" s="19"/>
      <c r="O223" s="18"/>
      <c r="P223" s="20">
        <f t="shared" si="4"/>
        <v>1.2636000000000001</v>
      </c>
    </row>
    <row r="224" spans="2:16" x14ac:dyDescent="0.25">
      <c r="B224" s="14" t="s">
        <v>396</v>
      </c>
      <c r="C224" s="15" t="s">
        <v>397</v>
      </c>
      <c r="D224" s="16" t="s">
        <v>15</v>
      </c>
      <c r="E224" s="16" t="s">
        <v>16</v>
      </c>
      <c r="F224" s="17">
        <v>43591</v>
      </c>
      <c r="G224" s="18">
        <v>0.7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0.7</v>
      </c>
    </row>
    <row r="225" spans="2:16" x14ac:dyDescent="0.25">
      <c r="B225" s="46" t="s">
        <v>398</v>
      </c>
      <c r="C225" s="37" t="s">
        <v>399</v>
      </c>
      <c r="D225" s="47" t="s">
        <v>24</v>
      </c>
      <c r="E225" s="47" t="s">
        <v>16</v>
      </c>
      <c r="F225" s="17">
        <v>43612</v>
      </c>
      <c r="G225" s="18">
        <v>1.82</v>
      </c>
      <c r="H225" s="48"/>
      <c r="I225" s="49"/>
      <c r="J225" s="48"/>
      <c r="K225" s="49"/>
      <c r="L225" s="48"/>
      <c r="M225" s="49"/>
      <c r="N225" s="50"/>
      <c r="O225" s="49"/>
      <c r="P225" s="51">
        <f t="shared" si="4"/>
        <v>1.82</v>
      </c>
    </row>
    <row r="226" spans="2:16" x14ac:dyDescent="0.25">
      <c r="B226" s="14" t="s">
        <v>400</v>
      </c>
      <c r="C226" s="15" t="s">
        <v>401</v>
      </c>
      <c r="D226" s="16" t="s">
        <v>24</v>
      </c>
      <c r="E226" s="16" t="s">
        <v>16</v>
      </c>
      <c r="F226" s="17">
        <v>43626</v>
      </c>
      <c r="G226" s="18">
        <v>1.33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1.33</v>
      </c>
    </row>
    <row r="227" spans="2:16" x14ac:dyDescent="0.25">
      <c r="B227" s="14" t="s">
        <v>402</v>
      </c>
      <c r="C227" s="15" t="s">
        <v>403</v>
      </c>
      <c r="D227" s="16" t="s">
        <v>15</v>
      </c>
      <c r="E227" s="16" t="s">
        <v>16</v>
      </c>
      <c r="F227" s="17">
        <v>43605</v>
      </c>
      <c r="G227" s="18">
        <v>0.34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0.34</v>
      </c>
    </row>
    <row r="228" spans="2:16" x14ac:dyDescent="0.25">
      <c r="B228" s="14" t="s">
        <v>404</v>
      </c>
      <c r="C228" s="15" t="s">
        <v>405</v>
      </c>
      <c r="D228" s="16" t="s">
        <v>15</v>
      </c>
      <c r="E228" s="16" t="s">
        <v>16</v>
      </c>
      <c r="F228" s="31">
        <v>43565</v>
      </c>
      <c r="G228" s="75">
        <f>2.85*0.98526399</f>
        <v>2.8080023715000002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2.8080023715000002</v>
      </c>
    </row>
    <row r="229" spans="2:16" x14ac:dyDescent="0.25">
      <c r="B229" s="14" t="s">
        <v>406</v>
      </c>
      <c r="C229" s="15" t="s">
        <v>407</v>
      </c>
      <c r="D229" s="16" t="s">
        <v>24</v>
      </c>
      <c r="E229" s="16" t="s">
        <v>16</v>
      </c>
      <c r="F229" s="17">
        <v>43594</v>
      </c>
      <c r="G229" s="18">
        <v>3.07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3.07</v>
      </c>
    </row>
    <row r="230" spans="2:16" x14ac:dyDescent="0.25">
      <c r="B230" s="14" t="s">
        <v>408</v>
      </c>
      <c r="C230" s="15" t="s">
        <v>409</v>
      </c>
      <c r="D230" s="16" t="s">
        <v>15</v>
      </c>
      <c r="E230" s="16" t="s">
        <v>16</v>
      </c>
      <c r="F230" s="17">
        <v>43601</v>
      </c>
      <c r="G230" s="18">
        <v>1.5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4"/>
        <v>1.5</v>
      </c>
    </row>
    <row r="231" spans="2:16" x14ac:dyDescent="0.25">
      <c r="B231" s="14" t="s">
        <v>410</v>
      </c>
      <c r="C231" s="15" t="s">
        <v>411</v>
      </c>
      <c r="D231" s="16" t="s">
        <v>15</v>
      </c>
      <c r="E231" s="16" t="s">
        <v>16</v>
      </c>
      <c r="F231" s="17">
        <v>43567</v>
      </c>
      <c r="G231" s="18">
        <v>0.37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0.37</v>
      </c>
    </row>
    <row r="232" spans="2:16" x14ac:dyDescent="0.25">
      <c r="B232" s="21" t="s">
        <v>559</v>
      </c>
      <c r="C232" s="22" t="s">
        <v>586</v>
      </c>
      <c r="D232" s="23" t="s">
        <v>55</v>
      </c>
      <c r="E232" s="24" t="s">
        <v>56</v>
      </c>
      <c r="F232" s="25">
        <v>43508</v>
      </c>
      <c r="G232" s="26">
        <v>0.5</v>
      </c>
      <c r="H232" s="25">
        <v>43620</v>
      </c>
      <c r="I232" s="26">
        <v>0.5</v>
      </c>
      <c r="J232" s="25">
        <v>43711</v>
      </c>
      <c r="K232" s="26">
        <v>0.5</v>
      </c>
      <c r="L232" s="25"/>
      <c r="M232" s="26"/>
      <c r="N232" s="27"/>
      <c r="O232" s="26"/>
      <c r="P232" s="28">
        <f t="shared" si="4"/>
        <v>1.5</v>
      </c>
    </row>
    <row r="233" spans="2:16" x14ac:dyDescent="0.25">
      <c r="B233" s="14" t="s">
        <v>412</v>
      </c>
      <c r="C233" s="15" t="s">
        <v>413</v>
      </c>
      <c r="D233" s="16" t="s">
        <v>24</v>
      </c>
      <c r="E233" s="16" t="s">
        <v>16</v>
      </c>
      <c r="F233" s="17">
        <v>43585</v>
      </c>
      <c r="G233" s="18">
        <v>2.35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2.35</v>
      </c>
    </row>
    <row r="234" spans="2:16" x14ac:dyDescent="0.25">
      <c r="B234" s="14" t="s">
        <v>414</v>
      </c>
      <c r="C234" s="15" t="s">
        <v>415</v>
      </c>
      <c r="D234" s="16" t="s">
        <v>24</v>
      </c>
      <c r="E234" s="16" t="s">
        <v>16</v>
      </c>
      <c r="F234" s="17">
        <v>43585</v>
      </c>
      <c r="G234" s="18">
        <v>1.75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4"/>
        <v>1.75</v>
      </c>
    </row>
    <row r="235" spans="2:16" x14ac:dyDescent="0.25">
      <c r="B235" s="14" t="s">
        <v>416</v>
      </c>
      <c r="C235" s="15" t="s">
        <v>417</v>
      </c>
      <c r="D235" s="16" t="s">
        <v>237</v>
      </c>
      <c r="E235" s="16" t="s">
        <v>16</v>
      </c>
      <c r="F235" s="17">
        <v>43580</v>
      </c>
      <c r="G235" s="18">
        <v>0.51200000000000001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0.51200000000000001</v>
      </c>
    </row>
    <row r="236" spans="2:16" x14ac:dyDescent="0.25">
      <c r="B236" s="14" t="s">
        <v>418</v>
      </c>
      <c r="C236" s="15" t="s">
        <v>419</v>
      </c>
      <c r="D236" s="16" t="s">
        <v>15</v>
      </c>
      <c r="E236" s="16" t="s">
        <v>77</v>
      </c>
      <c r="F236" s="17">
        <v>43629</v>
      </c>
      <c r="G236" s="18">
        <v>56.02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4"/>
        <v>56.02</v>
      </c>
    </row>
    <row r="237" spans="2:16" x14ac:dyDescent="0.25">
      <c r="B237" s="14" t="s">
        <v>420</v>
      </c>
      <c r="C237" s="15" t="s">
        <v>421</v>
      </c>
      <c r="D237" s="16" t="s">
        <v>15</v>
      </c>
      <c r="E237" s="16" t="s">
        <v>21</v>
      </c>
      <c r="F237" s="17">
        <v>43550</v>
      </c>
      <c r="G237" s="18">
        <v>78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4"/>
        <v>78</v>
      </c>
    </row>
    <row r="238" spans="2:16" x14ac:dyDescent="0.25">
      <c r="B238" s="14" t="s">
        <v>424</v>
      </c>
      <c r="C238" s="15" t="s">
        <v>425</v>
      </c>
      <c r="D238" s="16" t="s">
        <v>15</v>
      </c>
      <c r="E238" s="16" t="s">
        <v>16</v>
      </c>
      <c r="F238" s="17">
        <v>43496</v>
      </c>
      <c r="G238" s="18">
        <v>3.8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4"/>
        <v>3.8</v>
      </c>
    </row>
    <row r="239" spans="2:16" x14ac:dyDescent="0.25">
      <c r="B239" s="14" t="s">
        <v>426</v>
      </c>
      <c r="C239" s="15" t="s">
        <v>427</v>
      </c>
      <c r="D239" s="16" t="s">
        <v>15</v>
      </c>
      <c r="E239" s="16" t="s">
        <v>200</v>
      </c>
      <c r="F239" s="110">
        <v>43551</v>
      </c>
      <c r="G239" s="111">
        <f>6*0.99438833</f>
        <v>5.9663299800000003</v>
      </c>
      <c r="H239" s="17"/>
      <c r="I239" s="18"/>
      <c r="J239" s="17"/>
      <c r="K239" s="18"/>
      <c r="L239" s="17"/>
      <c r="M239" s="65"/>
      <c r="N239" s="19"/>
      <c r="O239" s="18"/>
      <c r="P239" s="20">
        <f t="shared" si="4"/>
        <v>5.9663299800000003</v>
      </c>
    </row>
    <row r="240" spans="2:16" ht="15.75" thickBot="1" x14ac:dyDescent="0.3">
      <c r="B240" s="33" t="s">
        <v>430</v>
      </c>
      <c r="C240" s="34" t="s">
        <v>431</v>
      </c>
      <c r="D240" s="41" t="s">
        <v>15</v>
      </c>
      <c r="E240" s="41" t="s">
        <v>16</v>
      </c>
      <c r="F240" s="42">
        <v>43486</v>
      </c>
      <c r="G240" s="43">
        <v>9.0499999999999997E-2</v>
      </c>
      <c r="H240" s="42">
        <v>43640</v>
      </c>
      <c r="I240" s="43">
        <v>0.1358</v>
      </c>
      <c r="J240" s="42"/>
      <c r="K240" s="43"/>
      <c r="L240" s="42"/>
      <c r="M240" s="83"/>
      <c r="N240" s="44"/>
      <c r="O240" s="43"/>
      <c r="P240" s="45">
        <f t="shared" si="4"/>
        <v>0.2263</v>
      </c>
    </row>
    <row r="241" spans="2:16" x14ac:dyDescent="0.25">
      <c r="B241" s="52" t="s">
        <v>432</v>
      </c>
      <c r="C241" s="53" t="s">
        <v>433</v>
      </c>
      <c r="D241" s="54" t="s">
        <v>15</v>
      </c>
      <c r="E241" s="54" t="s">
        <v>16</v>
      </c>
      <c r="F241" s="55"/>
      <c r="G241" s="56"/>
      <c r="H241" s="55"/>
      <c r="I241" s="56"/>
      <c r="J241" s="55"/>
      <c r="K241" s="56"/>
      <c r="L241" s="55"/>
      <c r="M241" s="85"/>
      <c r="N241" s="57"/>
      <c r="O241" s="56"/>
      <c r="P241" s="74">
        <f>0.2*(G241+I241+K241+M241+O241)</f>
        <v>0</v>
      </c>
    </row>
    <row r="242" spans="2:16" ht="15.75" thickBot="1" x14ac:dyDescent="0.3">
      <c r="B242" s="58" t="s">
        <v>434</v>
      </c>
      <c r="C242" s="59" t="s">
        <v>433</v>
      </c>
      <c r="D242" s="60" t="s">
        <v>15</v>
      </c>
      <c r="E242" s="60" t="s">
        <v>16</v>
      </c>
      <c r="F242" s="61">
        <v>43486</v>
      </c>
      <c r="G242" s="62">
        <v>9.0499999999999997E-2</v>
      </c>
      <c r="H242" s="61">
        <v>43640</v>
      </c>
      <c r="I242" s="62">
        <v>0.1358</v>
      </c>
      <c r="J242" s="61"/>
      <c r="K242" s="62"/>
      <c r="L242" s="61"/>
      <c r="M242" s="86"/>
      <c r="N242" s="63"/>
      <c r="O242" s="62"/>
      <c r="P242" s="64">
        <f>(G242+I242+K242+M242+O242)+P241</f>
        <v>0.2263</v>
      </c>
    </row>
    <row r="243" spans="2:16" x14ac:dyDescent="0.25">
      <c r="B243" s="46" t="s">
        <v>435</v>
      </c>
      <c r="C243" s="37" t="s">
        <v>436</v>
      </c>
      <c r="D243" s="47" t="s">
        <v>24</v>
      </c>
      <c r="E243" s="47" t="s">
        <v>16</v>
      </c>
      <c r="F243" s="48">
        <v>43612</v>
      </c>
      <c r="G243" s="49">
        <v>2.2000000000000002</v>
      </c>
      <c r="H243" s="48"/>
      <c r="I243" s="49"/>
      <c r="J243" s="48"/>
      <c r="K243" s="49"/>
      <c r="L243" s="48"/>
      <c r="M243" s="84"/>
      <c r="N243" s="50"/>
      <c r="O243" s="49"/>
      <c r="P243" s="51">
        <f t="shared" si="4"/>
        <v>2.2000000000000002</v>
      </c>
    </row>
    <row r="244" spans="2:16" x14ac:dyDescent="0.25">
      <c r="B244" s="14" t="s">
        <v>437</v>
      </c>
      <c r="C244" s="15" t="s">
        <v>438</v>
      </c>
      <c r="D244" s="16" t="s">
        <v>24</v>
      </c>
      <c r="E244" s="16" t="s">
        <v>16</v>
      </c>
      <c r="F244" s="17">
        <v>43495</v>
      </c>
      <c r="G244" s="18">
        <v>2.75</v>
      </c>
      <c r="H244" s="17"/>
      <c r="I244" s="18"/>
      <c r="J244" s="17"/>
      <c r="K244" s="18"/>
      <c r="L244" s="17"/>
      <c r="M244" s="65"/>
      <c r="N244" s="19"/>
      <c r="O244" s="18"/>
      <c r="P244" s="20">
        <f t="shared" si="4"/>
        <v>2.75</v>
      </c>
    </row>
    <row r="245" spans="2:16" x14ac:dyDescent="0.25">
      <c r="B245" s="14" t="s">
        <v>439</v>
      </c>
      <c r="C245" s="15" t="s">
        <v>440</v>
      </c>
      <c r="D245" s="16" t="s">
        <v>27</v>
      </c>
      <c r="E245" s="16" t="s">
        <v>16</v>
      </c>
      <c r="F245" s="17">
        <v>43480</v>
      </c>
      <c r="G245" s="18">
        <v>1.44</v>
      </c>
      <c r="H245" s="17">
        <v>43606</v>
      </c>
      <c r="I245" s="18">
        <v>2.31</v>
      </c>
      <c r="J245" s="17"/>
      <c r="K245" s="18"/>
      <c r="L245" s="17"/>
      <c r="M245" s="65"/>
      <c r="N245" s="19"/>
      <c r="O245" s="18"/>
      <c r="P245" s="20">
        <f t="shared" si="4"/>
        <v>3.75</v>
      </c>
    </row>
    <row r="246" spans="2:16" x14ac:dyDescent="0.25">
      <c r="B246" s="21" t="s">
        <v>443</v>
      </c>
      <c r="C246" s="22" t="s">
        <v>444</v>
      </c>
      <c r="D246" s="23" t="s">
        <v>55</v>
      </c>
      <c r="E246" s="24" t="s">
        <v>56</v>
      </c>
      <c r="F246" s="25">
        <v>43511</v>
      </c>
      <c r="G246" s="26">
        <v>0.6</v>
      </c>
      <c r="H246" s="25">
        <v>43602</v>
      </c>
      <c r="I246" s="26">
        <v>0.62</v>
      </c>
      <c r="J246" s="25">
        <v>43693</v>
      </c>
      <c r="K246" s="26">
        <v>0.62</v>
      </c>
      <c r="L246" s="25"/>
      <c r="M246" s="81"/>
      <c r="N246" s="27"/>
      <c r="O246" s="26"/>
      <c r="P246" s="28">
        <f t="shared" si="4"/>
        <v>1.8399999999999999</v>
      </c>
    </row>
    <row r="247" spans="2:16" x14ac:dyDescent="0.25">
      <c r="B247" s="14" t="s">
        <v>445</v>
      </c>
      <c r="C247" s="15" t="s">
        <v>446</v>
      </c>
      <c r="D247" s="16" t="s">
        <v>15</v>
      </c>
      <c r="E247" s="16" t="s">
        <v>77</v>
      </c>
      <c r="F247" s="17">
        <v>43482</v>
      </c>
      <c r="G247" s="18">
        <v>29.3</v>
      </c>
      <c r="H247" s="17">
        <v>43671</v>
      </c>
      <c r="I247" s="18">
        <v>68.2</v>
      </c>
      <c r="J247" s="17"/>
      <c r="K247" s="18"/>
      <c r="L247" s="17"/>
      <c r="M247" s="65"/>
      <c r="N247" s="19"/>
      <c r="O247" s="18"/>
      <c r="P247" s="20">
        <f t="shared" si="4"/>
        <v>97.5</v>
      </c>
    </row>
    <row r="248" spans="2:16" x14ac:dyDescent="0.25">
      <c r="B248" s="14" t="s">
        <v>447</v>
      </c>
      <c r="C248" s="15" t="s">
        <v>448</v>
      </c>
      <c r="D248" s="16" t="s">
        <v>15</v>
      </c>
      <c r="E248" s="16" t="s">
        <v>56</v>
      </c>
      <c r="F248" s="17">
        <v>43531</v>
      </c>
      <c r="G248" s="18">
        <v>0.15</v>
      </c>
      <c r="H248" s="17">
        <v>43685</v>
      </c>
      <c r="I248" s="18">
        <v>7.0000000000000007E-2</v>
      </c>
      <c r="J248" s="17"/>
      <c r="K248" s="18"/>
      <c r="L248" s="17"/>
      <c r="M248" s="65"/>
      <c r="N248" s="19"/>
      <c r="O248" s="18"/>
      <c r="P248" s="20">
        <f t="shared" si="4"/>
        <v>0.22</v>
      </c>
    </row>
    <row r="249" spans="2:16" x14ac:dyDescent="0.25">
      <c r="B249" s="21" t="s">
        <v>571</v>
      </c>
      <c r="C249" s="22" t="s">
        <v>598</v>
      </c>
      <c r="D249" s="23" t="s">
        <v>55</v>
      </c>
      <c r="E249" s="24" t="s">
        <v>56</v>
      </c>
      <c r="F249" s="25">
        <v>43502</v>
      </c>
      <c r="G249" s="26">
        <v>0.36</v>
      </c>
      <c r="H249" s="25">
        <v>43593</v>
      </c>
      <c r="I249" s="26">
        <v>0.36</v>
      </c>
      <c r="J249" s="25">
        <v>43684</v>
      </c>
      <c r="K249" s="26">
        <v>0.36</v>
      </c>
      <c r="L249" s="25"/>
      <c r="M249" s="81"/>
      <c r="N249" s="27"/>
      <c r="O249" s="26"/>
      <c r="P249" s="28">
        <f t="shared" si="4"/>
        <v>1.08</v>
      </c>
    </row>
    <row r="250" spans="2:16" x14ac:dyDescent="0.25">
      <c r="B250" s="14" t="s">
        <v>451</v>
      </c>
      <c r="C250" s="15" t="s">
        <v>452</v>
      </c>
      <c r="D250" s="16" t="s">
        <v>15</v>
      </c>
      <c r="E250" s="16" t="s">
        <v>56</v>
      </c>
      <c r="F250" s="17">
        <v>43542</v>
      </c>
      <c r="G250" s="18">
        <v>0.06</v>
      </c>
      <c r="H250" s="17">
        <v>43633</v>
      </c>
      <c r="I250" s="18">
        <v>0.06</v>
      </c>
      <c r="J250" s="17">
        <v>43724</v>
      </c>
      <c r="K250" s="18">
        <v>0.06</v>
      </c>
      <c r="L250" s="17"/>
      <c r="M250" s="18"/>
      <c r="N250" s="19"/>
      <c r="O250" s="18"/>
      <c r="P250" s="20">
        <f t="shared" si="4"/>
        <v>0.18</v>
      </c>
    </row>
    <row r="251" spans="2:16" x14ac:dyDescent="0.25">
      <c r="B251" s="14" t="s">
        <v>453</v>
      </c>
      <c r="C251" s="15" t="s">
        <v>454</v>
      </c>
      <c r="D251" s="16" t="s">
        <v>24</v>
      </c>
      <c r="E251" s="16" t="s">
        <v>16</v>
      </c>
      <c r="F251" s="17">
        <v>43605</v>
      </c>
      <c r="G251" s="18">
        <v>0.65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0.65</v>
      </c>
    </row>
    <row r="252" spans="2:16" x14ac:dyDescent="0.25">
      <c r="B252" s="14" t="s">
        <v>455</v>
      </c>
      <c r="C252" s="15" t="s">
        <v>456</v>
      </c>
      <c r="D252" s="16" t="s">
        <v>15</v>
      </c>
      <c r="E252" s="16" t="s">
        <v>200</v>
      </c>
      <c r="F252" s="17">
        <v>43552</v>
      </c>
      <c r="G252" s="18">
        <v>5.5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5.5</v>
      </c>
    </row>
    <row r="253" spans="2:16" x14ac:dyDescent="0.25">
      <c r="B253" s="14" t="s">
        <v>457</v>
      </c>
      <c r="C253" s="15" t="s">
        <v>458</v>
      </c>
      <c r="D253" s="16" t="s">
        <v>15</v>
      </c>
      <c r="E253" s="16" t="s">
        <v>200</v>
      </c>
      <c r="F253" s="17">
        <v>43553</v>
      </c>
      <c r="G253" s="18">
        <v>14.2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14.2</v>
      </c>
    </row>
    <row r="254" spans="2:16" x14ac:dyDescent="0.25">
      <c r="B254" s="14" t="s">
        <v>459</v>
      </c>
      <c r="C254" s="15" t="s">
        <v>460</v>
      </c>
      <c r="D254" s="16" t="s">
        <v>15</v>
      </c>
      <c r="E254" s="16" t="s">
        <v>200</v>
      </c>
      <c r="F254" s="17">
        <v>43565</v>
      </c>
      <c r="G254" s="18">
        <v>10.5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10.5</v>
      </c>
    </row>
    <row r="255" spans="2:16" x14ac:dyDescent="0.25">
      <c r="B255" s="14" t="s">
        <v>461</v>
      </c>
      <c r="C255" s="15" t="s">
        <v>462</v>
      </c>
      <c r="D255" s="16" t="s">
        <v>15</v>
      </c>
      <c r="E255" s="16" t="s">
        <v>21</v>
      </c>
      <c r="F255" s="17">
        <v>43578</v>
      </c>
      <c r="G255" s="18">
        <v>5.6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4"/>
        <v>5.6</v>
      </c>
    </row>
    <row r="256" spans="2:16" x14ac:dyDescent="0.25">
      <c r="B256" s="14" t="s">
        <v>463</v>
      </c>
      <c r="C256" s="15" t="s">
        <v>464</v>
      </c>
      <c r="D256" s="16" t="s">
        <v>15</v>
      </c>
      <c r="E256" s="16" t="s">
        <v>21</v>
      </c>
      <c r="F256" s="17">
        <v>43559</v>
      </c>
      <c r="G256" s="18">
        <v>22</v>
      </c>
      <c r="H256" s="17"/>
      <c r="I256" s="18"/>
      <c r="J256" s="17"/>
      <c r="K256" s="18"/>
      <c r="L256" s="17"/>
      <c r="M256" s="65"/>
      <c r="N256" s="19"/>
      <c r="O256" s="18"/>
      <c r="P256" s="20">
        <f t="shared" si="4"/>
        <v>22</v>
      </c>
    </row>
    <row r="257" spans="2:16" x14ac:dyDescent="0.25">
      <c r="B257" s="14" t="s">
        <v>465</v>
      </c>
      <c r="C257" s="15" t="s">
        <v>466</v>
      </c>
      <c r="D257" s="16" t="s">
        <v>24</v>
      </c>
      <c r="E257" s="16" t="s">
        <v>16</v>
      </c>
      <c r="F257" s="17">
        <v>43177</v>
      </c>
      <c r="G257" s="18">
        <f>0.13/1.1308</f>
        <v>0.11496285815351963</v>
      </c>
      <c r="H257" s="17">
        <v>43605</v>
      </c>
      <c r="I257" s="18">
        <f>0.13/1.1172</f>
        <v>0.1163623344074472</v>
      </c>
      <c r="J257" s="17">
        <v>43696</v>
      </c>
      <c r="K257" s="18">
        <f>0.13/1.1076</f>
        <v>0.11737089201877936</v>
      </c>
      <c r="L257" s="17"/>
      <c r="M257" s="65"/>
      <c r="N257" s="19"/>
      <c r="O257" s="18"/>
      <c r="P257" s="20">
        <f t="shared" si="4"/>
        <v>0.34869608457974621</v>
      </c>
    </row>
    <row r="258" spans="2:16" x14ac:dyDescent="0.25">
      <c r="B258" s="14" t="s">
        <v>467</v>
      </c>
      <c r="C258" s="15" t="s">
        <v>468</v>
      </c>
      <c r="D258" s="16" t="s">
        <v>15</v>
      </c>
      <c r="E258" s="16" t="s">
        <v>200</v>
      </c>
      <c r="F258" s="140">
        <v>43592</v>
      </c>
      <c r="G258" s="139">
        <f>2.2*0.95790951</f>
        <v>2.1074009220000001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2.1074009220000001</v>
      </c>
    </row>
    <row r="259" spans="2:16" x14ac:dyDescent="0.25">
      <c r="B259" s="14" t="s">
        <v>691</v>
      </c>
      <c r="C259" s="15" t="s">
        <v>690</v>
      </c>
      <c r="D259" s="16" t="s">
        <v>15</v>
      </c>
      <c r="E259" s="16" t="s">
        <v>200</v>
      </c>
      <c r="F259" s="140">
        <v>43592</v>
      </c>
      <c r="G259" s="111">
        <f>2.2*0.95790951</f>
        <v>2.1074009220000001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2.1074009220000001</v>
      </c>
    </row>
    <row r="260" spans="2:16" x14ac:dyDescent="0.25">
      <c r="B260" s="14" t="s">
        <v>469</v>
      </c>
      <c r="C260" s="15" t="s">
        <v>470</v>
      </c>
      <c r="D260" s="16" t="s">
        <v>15</v>
      </c>
      <c r="E260" s="16" t="s">
        <v>16</v>
      </c>
      <c r="F260" s="17"/>
      <c r="G260" s="18"/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0</v>
      </c>
    </row>
    <row r="261" spans="2:16" x14ac:dyDescent="0.25">
      <c r="B261" s="14" t="s">
        <v>471</v>
      </c>
      <c r="C261" s="15" t="s">
        <v>472</v>
      </c>
      <c r="D261" s="16" t="s">
        <v>15</v>
      </c>
      <c r="E261" s="16" t="s">
        <v>16</v>
      </c>
      <c r="F261" s="17">
        <v>43634</v>
      </c>
      <c r="G261" s="18">
        <v>0.2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0.2</v>
      </c>
    </row>
    <row r="262" spans="2:16" x14ac:dyDescent="0.25">
      <c r="B262" s="14" t="s">
        <v>473</v>
      </c>
      <c r="C262" s="15" t="s">
        <v>474</v>
      </c>
      <c r="D262" s="16" t="s">
        <v>15</v>
      </c>
      <c r="E262" s="16" t="s">
        <v>475</v>
      </c>
      <c r="F262" s="17">
        <v>43593</v>
      </c>
      <c r="G262" s="18">
        <v>4.4000000000000004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4.4000000000000004</v>
      </c>
    </row>
    <row r="263" spans="2:16" x14ac:dyDescent="0.25">
      <c r="B263" s="14" t="s">
        <v>476</v>
      </c>
      <c r="C263" s="15" t="s">
        <v>477</v>
      </c>
      <c r="D263" s="16" t="s">
        <v>15</v>
      </c>
      <c r="E263" s="16" t="s">
        <v>200</v>
      </c>
      <c r="F263" s="17">
        <v>43566</v>
      </c>
      <c r="G263" s="18">
        <v>1.18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1.18</v>
      </c>
    </row>
    <row r="264" spans="2:16" x14ac:dyDescent="0.25">
      <c r="B264" s="14" t="s">
        <v>478</v>
      </c>
      <c r="C264" s="15" t="s">
        <v>479</v>
      </c>
      <c r="D264" s="16" t="s">
        <v>15</v>
      </c>
      <c r="E264" s="16" t="s">
        <v>16</v>
      </c>
      <c r="F264" s="17">
        <v>43640</v>
      </c>
      <c r="G264" s="18">
        <v>0.1545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0.1545</v>
      </c>
    </row>
    <row r="265" spans="2:16" x14ac:dyDescent="0.25">
      <c r="B265" s="21" t="s">
        <v>576</v>
      </c>
      <c r="C265" s="22" t="s">
        <v>603</v>
      </c>
      <c r="D265" s="23" t="s">
        <v>55</v>
      </c>
      <c r="E265" s="24" t="s">
        <v>56</v>
      </c>
      <c r="F265" s="25">
        <v>43495</v>
      </c>
      <c r="G265" s="26">
        <v>0.77</v>
      </c>
      <c r="H265" s="25">
        <v>43588</v>
      </c>
      <c r="I265" s="26">
        <v>0.77</v>
      </c>
      <c r="J265" s="25">
        <v>43676</v>
      </c>
      <c r="K265" s="26">
        <v>0.77</v>
      </c>
      <c r="L265" s="25"/>
      <c r="M265" s="81"/>
      <c r="N265" s="27"/>
      <c r="O265" s="26"/>
      <c r="P265" s="28">
        <f t="shared" si="4"/>
        <v>2.31</v>
      </c>
    </row>
    <row r="266" spans="2:16" x14ac:dyDescent="0.25">
      <c r="B266" s="14" t="s">
        <v>480</v>
      </c>
      <c r="C266" s="15" t="s">
        <v>481</v>
      </c>
      <c r="D266" s="16" t="s">
        <v>237</v>
      </c>
      <c r="E266" s="16" t="s">
        <v>16</v>
      </c>
      <c r="F266" s="17">
        <v>43573</v>
      </c>
      <c r="G266" s="18">
        <v>0.27943000000000001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0.27943000000000001</v>
      </c>
    </row>
    <row r="267" spans="2:16" x14ac:dyDescent="0.25">
      <c r="B267" s="14" t="s">
        <v>482</v>
      </c>
      <c r="C267" s="15" t="s">
        <v>483</v>
      </c>
      <c r="D267" s="16" t="s">
        <v>15</v>
      </c>
      <c r="E267" s="16" t="s">
        <v>21</v>
      </c>
      <c r="F267" s="17">
        <v>43612</v>
      </c>
      <c r="G267" s="18">
        <v>8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8</v>
      </c>
    </row>
    <row r="268" spans="2:16" x14ac:dyDescent="0.25">
      <c r="B268" s="14" t="s">
        <v>484</v>
      </c>
      <c r="C268" s="15" t="s">
        <v>485</v>
      </c>
      <c r="D268" s="16" t="s">
        <v>15</v>
      </c>
      <c r="E268" s="16" t="s">
        <v>16</v>
      </c>
      <c r="F268" s="17">
        <v>43500</v>
      </c>
      <c r="G268" s="18">
        <v>0.15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4"/>
        <v>0.15</v>
      </c>
    </row>
    <row r="269" spans="2:16" x14ac:dyDescent="0.25">
      <c r="B269" s="14" t="s">
        <v>486</v>
      </c>
      <c r="C269" s="15" t="s">
        <v>487</v>
      </c>
      <c r="D269" s="16" t="s">
        <v>15</v>
      </c>
      <c r="E269" s="16" t="s">
        <v>16</v>
      </c>
      <c r="F269" s="17">
        <v>43605</v>
      </c>
      <c r="G269" s="18">
        <v>1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4"/>
        <v>1</v>
      </c>
    </row>
    <row r="270" spans="2:16" x14ac:dyDescent="0.25">
      <c r="B270" s="14" t="s">
        <v>488</v>
      </c>
      <c r="C270" s="15" t="s">
        <v>489</v>
      </c>
      <c r="D270" s="16" t="s">
        <v>24</v>
      </c>
      <c r="E270" s="16" t="s">
        <v>16</v>
      </c>
      <c r="F270" s="17">
        <v>43543</v>
      </c>
      <c r="G270" s="18">
        <v>0.64</v>
      </c>
      <c r="H270" s="17">
        <v>43627</v>
      </c>
      <c r="I270" s="18">
        <v>0.64</v>
      </c>
      <c r="J270" s="17"/>
      <c r="K270" s="18"/>
      <c r="L270" s="17"/>
      <c r="M270" s="65"/>
      <c r="N270" s="19"/>
      <c r="O270" s="18"/>
      <c r="P270" s="20">
        <f t="shared" ref="P270:P303" si="6">G270+I270+K270+M270+O270</f>
        <v>1.28</v>
      </c>
    </row>
    <row r="271" spans="2:16" x14ac:dyDescent="0.25">
      <c r="B271" s="14" t="s">
        <v>490</v>
      </c>
      <c r="C271" s="15" t="s">
        <v>491</v>
      </c>
      <c r="D271" s="16" t="s">
        <v>15</v>
      </c>
      <c r="E271" s="16" t="s">
        <v>16</v>
      </c>
      <c r="F271" s="17">
        <v>43605</v>
      </c>
      <c r="G271" s="18">
        <v>0.12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0.12</v>
      </c>
    </row>
    <row r="272" spans="2:16" x14ac:dyDescent="0.25">
      <c r="B272" s="14" t="s">
        <v>492</v>
      </c>
      <c r="C272" s="15" t="s">
        <v>493</v>
      </c>
      <c r="D272" s="16" t="s">
        <v>15</v>
      </c>
      <c r="E272" s="16" t="s">
        <v>21</v>
      </c>
      <c r="F272" s="17">
        <v>43591</v>
      </c>
      <c r="G272" s="18">
        <v>0.7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6"/>
        <v>0.7</v>
      </c>
    </row>
    <row r="273" spans="2:16" x14ac:dyDescent="0.25">
      <c r="B273" s="14" t="s">
        <v>494</v>
      </c>
      <c r="C273" s="15" t="s">
        <v>495</v>
      </c>
      <c r="D273" s="16" t="s">
        <v>27</v>
      </c>
      <c r="E273" s="16" t="s">
        <v>16</v>
      </c>
      <c r="F273" s="17">
        <v>43581</v>
      </c>
      <c r="G273" s="18">
        <v>1.21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1.21</v>
      </c>
    </row>
    <row r="274" spans="2:16" x14ac:dyDescent="0.25">
      <c r="B274" s="14" t="s">
        <v>496</v>
      </c>
      <c r="C274" s="15" t="s">
        <v>497</v>
      </c>
      <c r="D274" s="16" t="s">
        <v>27</v>
      </c>
      <c r="E274" s="16" t="s">
        <v>16</v>
      </c>
      <c r="F274" s="17">
        <v>43584</v>
      </c>
      <c r="G274" s="18">
        <v>0.4</v>
      </c>
      <c r="H274" s="17">
        <v>43700</v>
      </c>
      <c r="I274" s="18">
        <v>0.375</v>
      </c>
      <c r="J274" s="17"/>
      <c r="K274" s="18"/>
      <c r="L274" s="17"/>
      <c r="M274" s="65"/>
      <c r="N274" s="19"/>
      <c r="O274" s="18"/>
      <c r="P274" s="20">
        <f t="shared" si="6"/>
        <v>0.77500000000000002</v>
      </c>
    </row>
    <row r="275" spans="2:16" x14ac:dyDescent="0.25">
      <c r="B275" s="14" t="s">
        <v>622</v>
      </c>
      <c r="C275" s="15" t="s">
        <v>499</v>
      </c>
      <c r="D275" s="16" t="s">
        <v>15</v>
      </c>
      <c r="E275" s="16" t="s">
        <v>16</v>
      </c>
      <c r="F275" s="17">
        <v>43551</v>
      </c>
      <c r="G275" s="18">
        <v>5.4</v>
      </c>
      <c r="H275" s="17">
        <v>43649</v>
      </c>
      <c r="I275" s="18">
        <v>5.4</v>
      </c>
      <c r="J275" s="17"/>
      <c r="K275" s="18"/>
      <c r="L275" s="17"/>
      <c r="M275" s="65"/>
      <c r="N275" s="19"/>
      <c r="O275" s="18"/>
      <c r="P275" s="20">
        <f t="shared" si="6"/>
        <v>10.8</v>
      </c>
    </row>
    <row r="276" spans="2:16" x14ac:dyDescent="0.25">
      <c r="B276" s="14" t="s">
        <v>500</v>
      </c>
      <c r="C276" s="15" t="s">
        <v>501</v>
      </c>
      <c r="D276" s="16" t="s">
        <v>15</v>
      </c>
      <c r="E276" s="16" t="s">
        <v>16</v>
      </c>
      <c r="F276" s="17">
        <v>43578</v>
      </c>
      <c r="G276" s="18">
        <v>0.27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6"/>
        <v>0.27</v>
      </c>
    </row>
    <row r="277" spans="2:16" x14ac:dyDescent="0.25">
      <c r="B277" s="14" t="s">
        <v>504</v>
      </c>
      <c r="C277" s="15" t="s">
        <v>505</v>
      </c>
      <c r="D277" s="16" t="s">
        <v>15</v>
      </c>
      <c r="E277" s="16" t="s">
        <v>16</v>
      </c>
      <c r="F277" s="17">
        <v>43510</v>
      </c>
      <c r="G277" s="18">
        <v>0.38719999999999999</v>
      </c>
      <c r="H277" s="17">
        <v>43587</v>
      </c>
      <c r="I277" s="18">
        <v>0.41039999999999999</v>
      </c>
      <c r="J277" s="17">
        <v>43685</v>
      </c>
      <c r="K277" s="18">
        <v>0.41039999999999999</v>
      </c>
      <c r="L277" s="17"/>
      <c r="M277" s="65"/>
      <c r="N277" s="19"/>
      <c r="O277" s="18"/>
      <c r="P277" s="20">
        <f t="shared" si="6"/>
        <v>1.208</v>
      </c>
    </row>
    <row r="278" spans="2:16" x14ac:dyDescent="0.25">
      <c r="B278" s="14" t="s">
        <v>506</v>
      </c>
      <c r="C278" s="15" t="s">
        <v>507</v>
      </c>
      <c r="D278" s="16" t="s">
        <v>15</v>
      </c>
      <c r="E278" s="16" t="s">
        <v>77</v>
      </c>
      <c r="F278" s="17">
        <v>43510</v>
      </c>
      <c r="G278" s="18">
        <v>33.61</v>
      </c>
      <c r="H278" s="17">
        <v>43587</v>
      </c>
      <c r="I278" s="18">
        <v>35.46</v>
      </c>
      <c r="J278" s="17">
        <v>43685</v>
      </c>
      <c r="K278" s="18">
        <v>36.82</v>
      </c>
      <c r="L278" s="17"/>
      <c r="M278" s="65"/>
      <c r="N278" s="19"/>
      <c r="O278" s="18"/>
      <c r="P278" s="20">
        <f t="shared" si="6"/>
        <v>105.88999999999999</v>
      </c>
    </row>
    <row r="279" spans="2:16" x14ac:dyDescent="0.25">
      <c r="B279" s="21" t="s">
        <v>569</v>
      </c>
      <c r="C279" s="22" t="s">
        <v>596</v>
      </c>
      <c r="D279" s="23" t="s">
        <v>55</v>
      </c>
      <c r="E279" s="24" t="s">
        <v>56</v>
      </c>
      <c r="F279" s="25">
        <v>43158</v>
      </c>
      <c r="G279" s="26">
        <v>0.88</v>
      </c>
      <c r="H279" s="25">
        <v>43615</v>
      </c>
      <c r="I279" s="26">
        <v>0.88</v>
      </c>
      <c r="J279" s="25">
        <v>43706</v>
      </c>
      <c r="K279" s="26">
        <v>0.97</v>
      </c>
      <c r="L279" s="25"/>
      <c r="M279" s="81"/>
      <c r="N279" s="27"/>
      <c r="O279" s="26"/>
      <c r="P279" s="28">
        <f t="shared" si="6"/>
        <v>2.73</v>
      </c>
    </row>
    <row r="280" spans="2:16" x14ac:dyDescent="0.25">
      <c r="B280" s="14" t="s">
        <v>508</v>
      </c>
      <c r="C280" s="15" t="s">
        <v>509</v>
      </c>
      <c r="D280" s="16" t="s">
        <v>15</v>
      </c>
      <c r="E280" s="16" t="s">
        <v>16</v>
      </c>
      <c r="F280" s="17">
        <v>43605</v>
      </c>
      <c r="G280" s="18">
        <v>0.14499999999999999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6"/>
        <v>0.14499999999999999</v>
      </c>
    </row>
    <row r="281" spans="2:16" x14ac:dyDescent="0.25">
      <c r="B281" s="21" t="s">
        <v>573</v>
      </c>
      <c r="C281" s="22" t="s">
        <v>600</v>
      </c>
      <c r="D281" s="23" t="s">
        <v>55</v>
      </c>
      <c r="E281" s="24" t="s">
        <v>56</v>
      </c>
      <c r="F281" s="25">
        <v>43510</v>
      </c>
      <c r="G281" s="26">
        <v>0.73499999999999999</v>
      </c>
      <c r="H281" s="25">
        <v>43601</v>
      </c>
      <c r="I281" s="26">
        <v>0.73499999999999999</v>
      </c>
      <c r="J281" s="25">
        <v>43692</v>
      </c>
      <c r="K281" s="26">
        <v>0.73499999999999999</v>
      </c>
      <c r="L281" s="25"/>
      <c r="M281" s="81"/>
      <c r="N281" s="27"/>
      <c r="O281" s="26"/>
      <c r="P281" s="28">
        <f t="shared" si="6"/>
        <v>2.2050000000000001</v>
      </c>
    </row>
    <row r="282" spans="2:16" x14ac:dyDescent="0.25">
      <c r="B282" s="14" t="s">
        <v>510</v>
      </c>
      <c r="C282" s="15" t="s">
        <v>511</v>
      </c>
      <c r="D282" s="16" t="s">
        <v>15</v>
      </c>
      <c r="E282" s="16" t="s">
        <v>77</v>
      </c>
      <c r="F282" s="17" t="s">
        <v>687</v>
      </c>
      <c r="G282" s="18">
        <v>27.52</v>
      </c>
      <c r="H282" s="17"/>
      <c r="I282" s="18"/>
      <c r="J282" s="17"/>
      <c r="K282" s="18"/>
      <c r="L282" s="17"/>
      <c r="M282" s="65"/>
      <c r="N282" s="19"/>
      <c r="O282" s="18"/>
      <c r="P282" s="20">
        <f t="shared" si="6"/>
        <v>27.52</v>
      </c>
    </row>
    <row r="283" spans="2:16" x14ac:dyDescent="0.25">
      <c r="B283" s="21" t="s">
        <v>552</v>
      </c>
      <c r="C283" s="22" t="s">
        <v>579</v>
      </c>
      <c r="D283" s="23" t="s">
        <v>55</v>
      </c>
      <c r="E283" s="24" t="s">
        <v>56</v>
      </c>
      <c r="F283" s="25">
        <v>43532</v>
      </c>
      <c r="G283" s="26">
        <v>0.9</v>
      </c>
      <c r="H283" s="25">
        <v>43630</v>
      </c>
      <c r="I283" s="26">
        <v>1.08</v>
      </c>
      <c r="J283" s="25">
        <v>43721</v>
      </c>
      <c r="K283" s="26">
        <v>1.08</v>
      </c>
      <c r="L283" s="25"/>
      <c r="M283" s="81"/>
      <c r="N283" s="27"/>
      <c r="O283" s="26"/>
      <c r="P283" s="28">
        <f t="shared" si="6"/>
        <v>3.06</v>
      </c>
    </row>
    <row r="284" spans="2:16" x14ac:dyDescent="0.25">
      <c r="B284" s="21" t="s">
        <v>574</v>
      </c>
      <c r="C284" s="22" t="s">
        <v>601</v>
      </c>
      <c r="D284" s="23" t="s">
        <v>55</v>
      </c>
      <c r="E284" s="24" t="s">
        <v>56</v>
      </c>
      <c r="F284" s="25">
        <v>43552</v>
      </c>
      <c r="G284" s="26">
        <v>0.37</v>
      </c>
      <c r="H284" s="25">
        <v>43643</v>
      </c>
      <c r="I284" s="26">
        <v>0.37</v>
      </c>
      <c r="J284" s="25"/>
      <c r="K284" s="26"/>
      <c r="L284" s="25"/>
      <c r="M284" s="81"/>
      <c r="N284" s="27"/>
      <c r="O284" s="26"/>
      <c r="P284" s="28">
        <f t="shared" si="6"/>
        <v>0.74</v>
      </c>
    </row>
    <row r="285" spans="2:16" x14ac:dyDescent="0.25">
      <c r="B285" s="14" t="s">
        <v>512</v>
      </c>
      <c r="C285" s="15" t="s">
        <v>513</v>
      </c>
      <c r="D285" s="16" t="s">
        <v>24</v>
      </c>
      <c r="E285" s="16" t="s">
        <v>16</v>
      </c>
      <c r="F285" s="17">
        <v>43615</v>
      </c>
      <c r="G285" s="18">
        <v>1.25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1.25</v>
      </c>
    </row>
    <row r="286" spans="2:16" x14ac:dyDescent="0.25">
      <c r="B286" s="14" t="s">
        <v>514</v>
      </c>
      <c r="C286" s="15" t="s">
        <v>515</v>
      </c>
      <c r="D286" s="16" t="s">
        <v>24</v>
      </c>
      <c r="E286" s="16" t="s">
        <v>16</v>
      </c>
      <c r="F286" s="17"/>
      <c r="G286" s="18"/>
      <c r="H286" s="17"/>
      <c r="I286" s="18"/>
      <c r="J286" s="17"/>
      <c r="K286" s="18"/>
      <c r="L286" s="17"/>
      <c r="M286" s="65"/>
      <c r="N286" s="19"/>
      <c r="O286" s="18"/>
      <c r="P286" s="20">
        <f t="shared" si="6"/>
        <v>0</v>
      </c>
    </row>
    <row r="287" spans="2:16" x14ac:dyDescent="0.25">
      <c r="B287" s="14" t="s">
        <v>516</v>
      </c>
      <c r="C287" s="15" t="s">
        <v>517</v>
      </c>
      <c r="D287" s="16" t="s">
        <v>24</v>
      </c>
      <c r="E287" s="16" t="s">
        <v>16</v>
      </c>
      <c r="F287" s="17">
        <v>43599</v>
      </c>
      <c r="G287" s="18">
        <v>0.92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6"/>
        <v>0.92</v>
      </c>
    </row>
    <row r="288" spans="2:16" x14ac:dyDescent="0.25">
      <c r="B288" s="21" t="s">
        <v>518</v>
      </c>
      <c r="C288" s="22" t="s">
        <v>519</v>
      </c>
      <c r="D288" s="23" t="s">
        <v>55</v>
      </c>
      <c r="E288" s="24" t="s">
        <v>56</v>
      </c>
      <c r="F288" s="25">
        <v>43564</v>
      </c>
      <c r="G288" s="26">
        <v>0.60250000000000004</v>
      </c>
      <c r="H288" s="25">
        <v>43655</v>
      </c>
      <c r="I288" s="26">
        <v>0.60250000000000004</v>
      </c>
      <c r="J288" s="25"/>
      <c r="K288" s="26"/>
      <c r="L288" s="25"/>
      <c r="M288" s="81"/>
      <c r="N288" s="27"/>
      <c r="O288" s="26"/>
      <c r="P288" s="28">
        <f t="shared" si="6"/>
        <v>1.2050000000000001</v>
      </c>
    </row>
    <row r="289" spans="2:16" x14ac:dyDescent="0.25">
      <c r="B289" s="14" t="s">
        <v>520</v>
      </c>
      <c r="C289" s="15" t="s">
        <v>521</v>
      </c>
      <c r="D289" s="16" t="s">
        <v>24</v>
      </c>
      <c r="E289" s="16" t="s">
        <v>16</v>
      </c>
      <c r="F289" s="17">
        <v>43578</v>
      </c>
      <c r="G289" s="18">
        <v>1.92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1.92</v>
      </c>
    </row>
    <row r="290" spans="2:16" x14ac:dyDescent="0.25">
      <c r="B290" s="21" t="s">
        <v>522</v>
      </c>
      <c r="C290" s="22" t="s">
        <v>523</v>
      </c>
      <c r="D290" s="23" t="s">
        <v>55</v>
      </c>
      <c r="E290" s="24" t="s">
        <v>56</v>
      </c>
      <c r="F290" s="25">
        <v>43510</v>
      </c>
      <c r="G290" s="26">
        <v>0.25</v>
      </c>
      <c r="H290" s="25">
        <v>43601</v>
      </c>
      <c r="I290" s="26">
        <v>0.25</v>
      </c>
      <c r="J290" s="25">
        <v>43692</v>
      </c>
      <c r="K290" s="26">
        <v>0.25</v>
      </c>
      <c r="L290" s="25"/>
      <c r="M290" s="81"/>
      <c r="N290" s="27"/>
      <c r="O290" s="26"/>
      <c r="P290" s="28">
        <f t="shared" si="6"/>
        <v>0.75</v>
      </c>
    </row>
    <row r="291" spans="2:16" x14ac:dyDescent="0.25">
      <c r="B291" s="14" t="s">
        <v>524</v>
      </c>
      <c r="C291" s="15" t="s">
        <v>525</v>
      </c>
      <c r="D291" s="16" t="s">
        <v>24</v>
      </c>
      <c r="E291" s="16" t="s">
        <v>16</v>
      </c>
      <c r="F291" s="17">
        <v>43571</v>
      </c>
      <c r="G291" s="18">
        <v>0.5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0.5</v>
      </c>
    </row>
    <row r="292" spans="2:16" x14ac:dyDescent="0.25">
      <c r="B292" s="14" t="s">
        <v>526</v>
      </c>
      <c r="C292" s="15" t="s">
        <v>527</v>
      </c>
      <c r="D292" s="16" t="s">
        <v>15</v>
      </c>
      <c r="E292" s="16" t="s">
        <v>77</v>
      </c>
      <c r="F292" s="66">
        <v>43622</v>
      </c>
      <c r="G292" s="67">
        <f>4.16*0.89545</f>
        <v>3.7250719999999999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3.7250719999999999</v>
      </c>
    </row>
    <row r="293" spans="2:16" x14ac:dyDescent="0.25">
      <c r="B293" s="14" t="s">
        <v>528</v>
      </c>
      <c r="C293" s="15" t="s">
        <v>529</v>
      </c>
      <c r="D293" s="16" t="s">
        <v>15</v>
      </c>
      <c r="E293" s="16" t="s">
        <v>16</v>
      </c>
      <c r="F293" s="17">
        <v>43600</v>
      </c>
      <c r="G293" s="18">
        <v>4.8600000000000003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4.8600000000000003</v>
      </c>
    </row>
    <row r="294" spans="2:16" x14ac:dyDescent="0.25">
      <c r="B294" s="14" t="s">
        <v>530</v>
      </c>
      <c r="C294" s="15" t="s">
        <v>531</v>
      </c>
      <c r="D294" s="16" t="s">
        <v>15</v>
      </c>
      <c r="E294" s="16" t="s">
        <v>200</v>
      </c>
      <c r="F294" s="31">
        <v>43559</v>
      </c>
      <c r="G294" s="75">
        <f>5*0.96629592</f>
        <v>4.8314795999999998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4.8314795999999998</v>
      </c>
    </row>
    <row r="295" spans="2:16" x14ac:dyDescent="0.25">
      <c r="B295" s="14" t="s">
        <v>532</v>
      </c>
      <c r="C295" s="15" t="s">
        <v>533</v>
      </c>
      <c r="D295" s="16" t="s">
        <v>15</v>
      </c>
      <c r="E295" s="16" t="s">
        <v>16</v>
      </c>
      <c r="F295" s="17">
        <v>43602</v>
      </c>
      <c r="G295" s="18">
        <v>1.44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6"/>
        <v>1.44</v>
      </c>
    </row>
    <row r="296" spans="2:16" x14ac:dyDescent="0.25">
      <c r="B296" s="14" t="s">
        <v>534</v>
      </c>
      <c r="C296" s="15" t="s">
        <v>535</v>
      </c>
      <c r="D296" s="16" t="s">
        <v>15</v>
      </c>
      <c r="E296" s="16" t="s">
        <v>16</v>
      </c>
      <c r="F296" s="17">
        <v>43578</v>
      </c>
      <c r="G296" s="18">
        <v>1.1000000000000001</v>
      </c>
      <c r="H296" s="17"/>
      <c r="I296" s="18"/>
      <c r="J296" s="17"/>
      <c r="K296" s="18"/>
      <c r="L296" s="17"/>
      <c r="M296" s="65"/>
      <c r="N296" s="19"/>
      <c r="O296" s="18"/>
      <c r="P296" s="20">
        <f t="shared" si="6"/>
        <v>1.1000000000000001</v>
      </c>
    </row>
    <row r="297" spans="2:16" x14ac:dyDescent="0.25">
      <c r="B297" s="21" t="s">
        <v>631</v>
      </c>
      <c r="C297" s="22" t="s">
        <v>587</v>
      </c>
      <c r="D297" s="23" t="s">
        <v>55</v>
      </c>
      <c r="E297" s="24" t="s">
        <v>56</v>
      </c>
      <c r="F297" s="25">
        <v>43538</v>
      </c>
      <c r="G297" s="26">
        <v>0.53</v>
      </c>
      <c r="H297" s="25">
        <v>43594</v>
      </c>
      <c r="I297" s="26">
        <v>0.53</v>
      </c>
      <c r="J297" s="25">
        <v>43685</v>
      </c>
      <c r="K297" s="26">
        <v>0.53</v>
      </c>
      <c r="L297" s="25"/>
      <c r="M297" s="81"/>
      <c r="N297" s="27"/>
      <c r="O297" s="26"/>
      <c r="P297" s="28">
        <f t="shared" si="6"/>
        <v>1.59</v>
      </c>
    </row>
    <row r="298" spans="2:16" x14ac:dyDescent="0.25">
      <c r="B298" s="21" t="s">
        <v>536</v>
      </c>
      <c r="C298" s="22" t="s">
        <v>537</v>
      </c>
      <c r="D298" s="23" t="s">
        <v>55</v>
      </c>
      <c r="E298" s="24" t="s">
        <v>56</v>
      </c>
      <c r="F298" s="25">
        <v>43651</v>
      </c>
      <c r="G298" s="26">
        <v>0.88</v>
      </c>
      <c r="H298" s="25"/>
      <c r="I298" s="26"/>
      <c r="J298" s="25"/>
      <c r="K298" s="26"/>
      <c r="L298" s="25"/>
      <c r="M298" s="81"/>
      <c r="N298" s="27"/>
      <c r="O298" s="26"/>
      <c r="P298" s="28">
        <f t="shared" si="6"/>
        <v>0.88</v>
      </c>
    </row>
    <row r="299" spans="2:16" x14ac:dyDescent="0.25">
      <c r="B299" s="21" t="s">
        <v>538</v>
      </c>
      <c r="C299" s="22" t="s">
        <v>539</v>
      </c>
      <c r="D299" s="23" t="s">
        <v>55</v>
      </c>
      <c r="E299" s="24" t="s">
        <v>56</v>
      </c>
      <c r="F299" s="25">
        <v>43496</v>
      </c>
      <c r="G299" s="26">
        <v>0.45</v>
      </c>
      <c r="H299" s="25">
        <v>43594</v>
      </c>
      <c r="I299" s="26">
        <v>0.45</v>
      </c>
      <c r="J299" s="25">
        <v>43685</v>
      </c>
      <c r="K299" s="26">
        <v>0.51</v>
      </c>
      <c r="L299" s="25"/>
      <c r="M299" s="26"/>
      <c r="N299" s="27"/>
      <c r="O299" s="26"/>
      <c r="P299" s="28">
        <f t="shared" si="6"/>
        <v>1.4100000000000001</v>
      </c>
    </row>
    <row r="300" spans="2:16" x14ac:dyDescent="0.25">
      <c r="B300" s="14" t="s">
        <v>540</v>
      </c>
      <c r="C300" s="15" t="s">
        <v>541</v>
      </c>
      <c r="D300" s="16" t="s">
        <v>15</v>
      </c>
      <c r="E300" s="16" t="s">
        <v>77</v>
      </c>
      <c r="F300" s="31">
        <v>43608</v>
      </c>
      <c r="G300" s="75">
        <f>4.75*0.98045252</f>
        <v>4.6571494700000002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6"/>
        <v>4.6571494700000002</v>
      </c>
    </row>
    <row r="301" spans="2:16" x14ac:dyDescent="0.25">
      <c r="B301" s="14" t="s">
        <v>542</v>
      </c>
      <c r="C301" s="15" t="s">
        <v>543</v>
      </c>
      <c r="D301" s="16" t="s">
        <v>15</v>
      </c>
      <c r="E301" s="16" t="s">
        <v>16</v>
      </c>
      <c r="F301" s="17">
        <v>43579</v>
      </c>
      <c r="G301" s="18">
        <v>0.64</v>
      </c>
      <c r="H301" s="17">
        <v>43704</v>
      </c>
      <c r="I301" s="18">
        <v>0.39</v>
      </c>
      <c r="J301" s="17"/>
      <c r="K301" s="18"/>
      <c r="L301" s="17"/>
      <c r="M301" s="65"/>
      <c r="N301" s="19"/>
      <c r="O301" s="18"/>
      <c r="P301" s="20">
        <f t="shared" si="6"/>
        <v>1.03</v>
      </c>
    </row>
    <row r="302" spans="2:16" x14ac:dyDescent="0.25">
      <c r="B302" s="14" t="s">
        <v>544</v>
      </c>
      <c r="C302" s="15" t="s">
        <v>545</v>
      </c>
      <c r="D302" s="16" t="s">
        <v>15</v>
      </c>
      <c r="E302" s="16" t="s">
        <v>77</v>
      </c>
      <c r="F302" s="17">
        <v>43629</v>
      </c>
      <c r="G302" s="18">
        <v>37.299999999999997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6"/>
        <v>37.299999999999997</v>
      </c>
    </row>
    <row r="303" spans="2:16" x14ac:dyDescent="0.25">
      <c r="B303" s="14" t="s">
        <v>548</v>
      </c>
      <c r="C303" s="15" t="s">
        <v>549</v>
      </c>
      <c r="D303" s="16" t="s">
        <v>15</v>
      </c>
      <c r="E303" s="16" t="s">
        <v>21</v>
      </c>
      <c r="F303" s="17">
        <v>43560</v>
      </c>
      <c r="G303" s="18">
        <v>19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6"/>
        <v>19</v>
      </c>
    </row>
  </sheetData>
  <sheetProtection algorithmName="SHA-512" hashValue="/qqsJfmAbTrYIVfJNoN0b59K++nRmMVwBmTRks107P6ujbk71KujRr0jGRXgTrf2b2fG4FcceBeAW/3KQsNGGA==" saltValue="dT5WyEtPiAaHBm5oRUZqWQ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91" zoomScale="85" zoomScaleNormal="85" workbookViewId="0">
      <selection activeCell="G184" sqref="G184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41" t="s">
        <v>0</v>
      </c>
      <c r="M9" s="141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42" t="s">
        <v>618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137">
        <v>43461</v>
      </c>
      <c r="O89" s="75">
        <f>1.75*0.99040149</f>
        <v>1.7332026075</v>
      </c>
      <c r="P89" s="28">
        <f t="shared" si="3"/>
        <v>4.5063267795000002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zoomScale="85" zoomScaleNormal="85" workbookViewId="0"/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41" t="s">
        <v>0</v>
      </c>
      <c r="M9" s="141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42" t="s">
        <v>3</v>
      </c>
      <c r="G11" s="142"/>
      <c r="H11" s="142"/>
      <c r="I11" s="142"/>
      <c r="J11" s="142"/>
      <c r="K11" s="142"/>
      <c r="L11" s="142"/>
      <c r="M11" s="142"/>
      <c r="N11" s="142"/>
      <c r="O11" s="142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41" t="s">
        <v>0</v>
      </c>
      <c r="M9" s="141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42" t="s">
        <v>672</v>
      </c>
      <c r="F11" s="142"/>
      <c r="G11" s="142"/>
      <c r="H11" s="142"/>
      <c r="I11" s="142"/>
      <c r="J11" s="142"/>
      <c r="K11" s="142"/>
      <c r="L11" s="142"/>
      <c r="M11" s="142"/>
      <c r="N11" s="142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zoomScale="85" zoomScaleNormal="85" workbookViewId="0"/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41" t="s">
        <v>0</v>
      </c>
      <c r="K9" s="141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42" t="s">
        <v>641</v>
      </c>
      <c r="F11" s="142"/>
      <c r="G11" s="142"/>
      <c r="H11" s="142"/>
      <c r="I11" s="142"/>
      <c r="J11" s="142"/>
      <c r="K11" s="142"/>
      <c r="L11" s="142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6659C675-8F5D-406A-A805-BE0100D822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2019-09-20T09:52:07Z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