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23AE2FB9-A36A-4CBB-8AA3-D39C4511C216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'2021'!$B$12:$U$322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7" i="13" l="1"/>
  <c r="G239" i="13" l="1"/>
  <c r="G258" i="13" l="1"/>
  <c r="T227" i="13" l="1"/>
  <c r="T175" i="13"/>
  <c r="T164" i="13"/>
  <c r="T166" i="13"/>
  <c r="T131" i="13"/>
  <c r="T144" i="13"/>
  <c r="T89" i="13"/>
  <c r="G78" i="13" l="1"/>
  <c r="T216" i="13" l="1"/>
  <c r="G186" i="13" l="1"/>
  <c r="G145" i="13" l="1"/>
  <c r="G60" i="13" l="1"/>
  <c r="T261" i="13" l="1"/>
  <c r="S261" i="13"/>
  <c r="R261" i="13"/>
  <c r="Q261" i="13"/>
  <c r="T253" i="13"/>
  <c r="S253" i="13"/>
  <c r="R253" i="13"/>
  <c r="Q253" i="13"/>
  <c r="T204" i="13" l="1"/>
  <c r="S204" i="13"/>
  <c r="R204" i="13"/>
  <c r="Q204" i="13"/>
  <c r="T203" i="13"/>
  <c r="S203" i="13"/>
  <c r="R203" i="13"/>
  <c r="Q203" i="13"/>
  <c r="T173" i="13"/>
  <c r="S173" i="13"/>
  <c r="R173" i="13"/>
  <c r="Q173" i="13"/>
  <c r="T168" i="13" l="1"/>
  <c r="S168" i="13"/>
  <c r="R168" i="13"/>
  <c r="Q168" i="13"/>
  <c r="T218" i="13" l="1"/>
  <c r="M270" i="11" l="1"/>
  <c r="K270" i="11"/>
  <c r="I270" i="11"/>
  <c r="G270" i="11"/>
  <c r="I247" i="11" l="1"/>
  <c r="I252" i="11" l="1"/>
  <c r="G252" i="11"/>
  <c r="T17" i="13" l="1"/>
  <c r="T322" i="13" l="1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S265" i="13"/>
  <c r="R265" i="13"/>
  <c r="Q265" i="13"/>
  <c r="T264" i="13"/>
  <c r="S264" i="13"/>
  <c r="R264" i="13"/>
  <c r="Q264" i="13"/>
  <c r="T263" i="13"/>
  <c r="S263" i="13"/>
  <c r="R263" i="13"/>
  <c r="Q263" i="13"/>
  <c r="T262" i="13"/>
  <c r="S262" i="13"/>
  <c r="R262" i="13"/>
  <c r="Q262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Q256" i="13"/>
  <c r="R256" i="13"/>
  <c r="T255" i="13"/>
  <c r="S255" i="13"/>
  <c r="R255" i="13"/>
  <c r="Q255" i="13"/>
  <c r="T254" i="13"/>
  <c r="S254" i="13"/>
  <c r="R254" i="13"/>
  <c r="Q254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34" i="13"/>
  <c r="S234" i="13"/>
  <c r="R234" i="13"/>
  <c r="Q234" i="13"/>
  <c r="T233" i="13"/>
  <c r="S233" i="13"/>
  <c r="R233" i="13"/>
  <c r="Q233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R228" i="13"/>
  <c r="Q228" i="13"/>
  <c r="T228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21" i="13"/>
  <c r="S221" i="13"/>
  <c r="R221" i="13"/>
  <c r="Q221" i="13"/>
  <c r="T220" i="13"/>
  <c r="S220" i="13"/>
  <c r="R220" i="13"/>
  <c r="Q220" i="13"/>
  <c r="T213" i="13"/>
  <c r="S213" i="13"/>
  <c r="R213" i="13"/>
  <c r="Q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5" i="13"/>
  <c r="S205" i="13"/>
  <c r="R205" i="13"/>
  <c r="Q205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9" i="13"/>
  <c r="S179" i="13"/>
  <c r="R179" i="13"/>
  <c r="Q179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T174" i="13"/>
  <c r="S174" i="13"/>
  <c r="R174" i="13"/>
  <c r="Q174" i="13"/>
  <c r="T172" i="13"/>
  <c r="S172" i="13"/>
  <c r="R172" i="13"/>
  <c r="Q172" i="13"/>
  <c r="T219" i="13"/>
  <c r="S219" i="13"/>
  <c r="R219" i="13"/>
  <c r="Q219" i="13"/>
  <c r="T171" i="13"/>
  <c r="S171" i="13"/>
  <c r="R171" i="13"/>
  <c r="Q171" i="13"/>
  <c r="T170" i="13"/>
  <c r="S170" i="13"/>
  <c r="R170" i="13"/>
  <c r="Q170" i="13"/>
  <c r="T169" i="13"/>
  <c r="S169" i="13"/>
  <c r="R169" i="13"/>
  <c r="Q169" i="13"/>
  <c r="T167" i="13"/>
  <c r="S167" i="13"/>
  <c r="R167" i="13"/>
  <c r="Q167" i="13"/>
  <c r="T165" i="13"/>
  <c r="S165" i="13"/>
  <c r="R165" i="13"/>
  <c r="Q165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S160" i="13"/>
  <c r="R160" i="13"/>
  <c r="Q160" i="13"/>
  <c r="T160" i="13"/>
  <c r="T159" i="13"/>
  <c r="S159" i="13"/>
  <c r="R159" i="13"/>
  <c r="Q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Q155" i="13"/>
  <c r="T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Q136" i="13"/>
  <c r="R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215" i="13"/>
  <c r="S215" i="13"/>
  <c r="R215" i="13"/>
  <c r="Q215" i="13"/>
  <c r="T214" i="13"/>
  <c r="S214" i="13"/>
  <c r="R214" i="13"/>
  <c r="Q214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S78" i="13"/>
  <c r="R78" i="13"/>
  <c r="Q78" i="13"/>
  <c r="T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28" i="13" l="1"/>
  <c r="R155" i="13"/>
  <c r="S155" i="13"/>
  <c r="M61" i="11"/>
  <c r="I162" i="11" l="1"/>
  <c r="I161" i="11"/>
  <c r="G162" i="11" l="1"/>
  <c r="G161" i="11"/>
  <c r="T162" i="11"/>
  <c r="S162" i="11"/>
  <c r="R162" i="11"/>
  <c r="Q162" i="11"/>
  <c r="T71" i="11" l="1"/>
  <c r="S71" i="11"/>
  <c r="R71" i="11"/>
  <c r="Q71" i="11"/>
  <c r="T244" i="11"/>
  <c r="S244" i="11"/>
  <c r="R244" i="11"/>
  <c r="Q244" i="11"/>
  <c r="I220" i="11" l="1"/>
  <c r="I219" i="11"/>
  <c r="I218" i="11"/>
  <c r="S220" i="11"/>
  <c r="Q220" i="11"/>
  <c r="G220" i="11"/>
  <c r="R220" i="11" s="1"/>
  <c r="G219" i="11"/>
  <c r="G218" i="11"/>
  <c r="T220" i="11" l="1"/>
  <c r="T201" i="11"/>
  <c r="S201" i="11"/>
  <c r="R201" i="11"/>
  <c r="Q201" i="11"/>
  <c r="T108" i="11" l="1"/>
  <c r="S108" i="11"/>
  <c r="R108" i="11"/>
  <c r="Q108" i="11"/>
  <c r="T95" i="11"/>
  <c r="T104" i="11" l="1"/>
  <c r="S104" i="11"/>
  <c r="R104" i="11"/>
  <c r="Q104" i="11"/>
  <c r="I79" i="11" l="1"/>
  <c r="K261" i="11" l="1"/>
  <c r="I261" i="11"/>
  <c r="G261" i="11"/>
  <c r="Q156" i="11" l="1"/>
  <c r="G156" i="11"/>
  <c r="R156" i="11" s="1"/>
  <c r="G155" i="11"/>
  <c r="T156" i="11" l="1"/>
  <c r="S156" i="11"/>
  <c r="I180" i="11" l="1"/>
  <c r="S255" i="11" l="1"/>
  <c r="R255" i="11"/>
  <c r="Q255" i="11"/>
  <c r="S254" i="11"/>
  <c r="R254" i="11"/>
  <c r="Q254" i="11"/>
  <c r="S253" i="11"/>
  <c r="R253" i="11"/>
  <c r="Q253" i="11"/>
  <c r="S252" i="11"/>
  <c r="R252" i="11"/>
  <c r="Q252" i="11"/>
  <c r="S251" i="11"/>
  <c r="R251" i="11"/>
  <c r="Q251" i="11"/>
  <c r="S250" i="11"/>
  <c r="R250" i="11"/>
  <c r="Q250" i="11"/>
  <c r="S249" i="11"/>
  <c r="R249" i="11"/>
  <c r="Q249" i="11"/>
  <c r="S248" i="11"/>
  <c r="R248" i="11"/>
  <c r="Q248" i="11"/>
  <c r="Q247" i="11"/>
  <c r="S246" i="11"/>
  <c r="R246" i="11"/>
  <c r="Q246" i="11"/>
  <c r="S245" i="11"/>
  <c r="R245" i="11"/>
  <c r="Q245" i="11"/>
  <c r="S243" i="11"/>
  <c r="R243" i="11"/>
  <c r="Q243" i="11"/>
  <c r="S242" i="11"/>
  <c r="R242" i="11"/>
  <c r="Q242" i="11"/>
  <c r="S241" i="11"/>
  <c r="R241" i="11"/>
  <c r="Q241" i="11"/>
  <c r="S240" i="11"/>
  <c r="R240" i="11"/>
  <c r="Q240" i="11"/>
  <c r="S239" i="11"/>
  <c r="R239" i="11"/>
  <c r="Q239" i="11"/>
  <c r="S238" i="11"/>
  <c r="R238" i="11"/>
  <c r="Q238" i="11"/>
  <c r="S237" i="11"/>
  <c r="R237" i="11"/>
  <c r="Q237" i="11"/>
  <c r="Q236" i="11"/>
  <c r="S235" i="11"/>
  <c r="R235" i="11"/>
  <c r="Q235" i="11"/>
  <c r="S234" i="11"/>
  <c r="R234" i="11"/>
  <c r="Q234" i="11"/>
  <c r="S233" i="11"/>
  <c r="R233" i="11"/>
  <c r="Q233" i="11"/>
  <c r="S232" i="11"/>
  <c r="R232" i="11"/>
  <c r="Q232" i="11"/>
  <c r="S231" i="11"/>
  <c r="R231" i="11"/>
  <c r="Q231" i="11"/>
  <c r="S230" i="11"/>
  <c r="R230" i="11"/>
  <c r="Q230" i="11"/>
  <c r="S229" i="11"/>
  <c r="R229" i="11"/>
  <c r="Q229" i="11"/>
  <c r="S228" i="11"/>
  <c r="R228" i="11"/>
  <c r="Q228" i="11"/>
  <c r="S227" i="11"/>
  <c r="R227" i="11"/>
  <c r="Q227" i="11"/>
  <c r="S226" i="11"/>
  <c r="R226" i="11"/>
  <c r="Q226" i="11"/>
  <c r="S225" i="11"/>
  <c r="R225" i="11"/>
  <c r="Q225" i="11"/>
  <c r="S224" i="11"/>
  <c r="R224" i="11"/>
  <c r="Q224" i="11"/>
  <c r="S223" i="11"/>
  <c r="R223" i="11"/>
  <c r="Q223" i="11"/>
  <c r="S222" i="11"/>
  <c r="R222" i="11"/>
  <c r="Q222" i="11"/>
  <c r="S221" i="11"/>
  <c r="R221" i="11"/>
  <c r="Q221" i="11"/>
  <c r="S219" i="11"/>
  <c r="R219" i="11"/>
  <c r="Q219" i="11"/>
  <c r="S218" i="11"/>
  <c r="R218" i="11"/>
  <c r="Q218" i="11"/>
  <c r="S217" i="11"/>
  <c r="R217" i="11"/>
  <c r="Q217" i="11"/>
  <c r="S216" i="11"/>
  <c r="R216" i="11"/>
  <c r="Q216" i="11"/>
  <c r="S215" i="11"/>
  <c r="R215" i="11"/>
  <c r="Q215" i="11"/>
  <c r="S214" i="11"/>
  <c r="R214" i="11"/>
  <c r="Q214" i="11"/>
  <c r="S213" i="11"/>
  <c r="R213" i="11"/>
  <c r="Q213" i="11"/>
  <c r="S212" i="11"/>
  <c r="R212" i="11"/>
  <c r="Q212" i="11"/>
  <c r="S211" i="11"/>
  <c r="R211" i="11"/>
  <c r="Q211" i="11"/>
  <c r="S210" i="11"/>
  <c r="R210" i="11"/>
  <c r="Q210" i="11"/>
  <c r="S209" i="11"/>
  <c r="R209" i="11"/>
  <c r="Q209" i="11"/>
  <c r="S208" i="11"/>
  <c r="R208" i="11"/>
  <c r="Q208" i="11"/>
  <c r="S207" i="11"/>
  <c r="R207" i="11"/>
  <c r="Q207" i="11"/>
  <c r="S206" i="11"/>
  <c r="R206" i="11"/>
  <c r="Q206" i="11"/>
  <c r="S205" i="11"/>
  <c r="R205" i="11"/>
  <c r="Q205" i="11"/>
  <c r="S204" i="11"/>
  <c r="R204" i="11"/>
  <c r="Q204" i="11"/>
  <c r="S203" i="11"/>
  <c r="R203" i="11"/>
  <c r="Q203" i="11"/>
  <c r="S200" i="11"/>
  <c r="R200" i="11"/>
  <c r="Q200" i="11"/>
  <c r="S199" i="11"/>
  <c r="R199" i="11"/>
  <c r="Q199" i="11"/>
  <c r="S198" i="11"/>
  <c r="R198" i="11"/>
  <c r="Q198" i="11"/>
  <c r="S197" i="11"/>
  <c r="R197" i="11"/>
  <c r="Q197" i="11"/>
  <c r="S196" i="11"/>
  <c r="R196" i="11"/>
  <c r="Q196" i="11"/>
  <c r="S195" i="11"/>
  <c r="R195" i="11"/>
  <c r="Q195" i="11"/>
  <c r="S194" i="11"/>
  <c r="R194" i="11"/>
  <c r="Q194" i="11"/>
  <c r="S193" i="11"/>
  <c r="R193" i="11"/>
  <c r="Q193" i="11"/>
  <c r="S192" i="11"/>
  <c r="R192" i="11"/>
  <c r="Q192" i="11"/>
  <c r="S191" i="11"/>
  <c r="R191" i="11"/>
  <c r="Q191" i="11"/>
  <c r="S190" i="11"/>
  <c r="R190" i="11"/>
  <c r="Q190" i="11"/>
  <c r="S189" i="11"/>
  <c r="R189" i="11"/>
  <c r="Q189" i="11"/>
  <c r="S188" i="11"/>
  <c r="R188" i="11"/>
  <c r="Q188" i="11"/>
  <c r="S187" i="11"/>
  <c r="R187" i="11"/>
  <c r="Q187" i="11"/>
  <c r="S186" i="11"/>
  <c r="R186" i="11"/>
  <c r="Q186" i="11"/>
  <c r="S185" i="11"/>
  <c r="R185" i="11"/>
  <c r="Q185" i="11"/>
  <c r="S184" i="11"/>
  <c r="R184" i="11"/>
  <c r="Q184" i="11"/>
  <c r="S183" i="11"/>
  <c r="R183" i="11"/>
  <c r="Q183" i="11"/>
  <c r="S182" i="11"/>
  <c r="R182" i="11"/>
  <c r="Q182" i="11"/>
  <c r="S181" i="11"/>
  <c r="R181" i="11"/>
  <c r="Q181" i="11"/>
  <c r="S180" i="11"/>
  <c r="R180" i="11"/>
  <c r="Q180" i="11"/>
  <c r="S179" i="11"/>
  <c r="R179" i="11"/>
  <c r="Q179" i="11"/>
  <c r="S178" i="11"/>
  <c r="R178" i="11"/>
  <c r="Q178" i="11"/>
  <c r="S177" i="11"/>
  <c r="R177" i="11"/>
  <c r="Q177" i="11"/>
  <c r="S176" i="11"/>
  <c r="R176" i="11"/>
  <c r="Q176" i="11"/>
  <c r="S175" i="11"/>
  <c r="R175" i="11"/>
  <c r="Q175" i="11"/>
  <c r="S174" i="11"/>
  <c r="R174" i="11"/>
  <c r="Q174" i="11"/>
  <c r="S173" i="11"/>
  <c r="R173" i="11"/>
  <c r="Q173" i="11"/>
  <c r="S172" i="11"/>
  <c r="R172" i="11"/>
  <c r="Q172" i="11"/>
  <c r="S171" i="11"/>
  <c r="R171" i="11"/>
  <c r="Q171" i="11"/>
  <c r="S170" i="11"/>
  <c r="R170" i="11"/>
  <c r="Q170" i="11"/>
  <c r="S169" i="11"/>
  <c r="R169" i="11"/>
  <c r="Q169" i="11"/>
  <c r="S168" i="11"/>
  <c r="R168" i="11"/>
  <c r="Q168" i="11"/>
  <c r="S167" i="11"/>
  <c r="R167" i="11"/>
  <c r="Q167" i="11"/>
  <c r="S166" i="11"/>
  <c r="R166" i="11"/>
  <c r="Q166" i="11"/>
  <c r="S165" i="11"/>
  <c r="R165" i="11"/>
  <c r="Q165" i="11"/>
  <c r="S164" i="11"/>
  <c r="R164" i="11"/>
  <c r="Q164" i="11"/>
  <c r="S163" i="11"/>
  <c r="R163" i="11"/>
  <c r="Q163" i="11"/>
  <c r="S161" i="11"/>
  <c r="R161" i="11"/>
  <c r="Q161" i="11"/>
  <c r="S160" i="11"/>
  <c r="R160" i="11"/>
  <c r="Q160" i="11"/>
  <c r="S159" i="11"/>
  <c r="R159" i="11"/>
  <c r="Q159" i="11"/>
  <c r="S158" i="11"/>
  <c r="R158" i="11"/>
  <c r="Q158" i="11"/>
  <c r="S157" i="11"/>
  <c r="R157" i="11"/>
  <c r="Q157" i="11"/>
  <c r="S155" i="11"/>
  <c r="R155" i="11"/>
  <c r="Q155" i="11"/>
  <c r="S154" i="11"/>
  <c r="R154" i="11"/>
  <c r="Q154" i="11"/>
  <c r="S153" i="11"/>
  <c r="R153" i="11"/>
  <c r="Q153" i="11"/>
  <c r="S152" i="11"/>
  <c r="R152" i="11"/>
  <c r="Q152" i="11"/>
  <c r="S151" i="11"/>
  <c r="R151" i="11"/>
  <c r="Q151" i="11"/>
  <c r="S150" i="11"/>
  <c r="R150" i="11"/>
  <c r="Q150" i="11"/>
  <c r="S149" i="11"/>
  <c r="R149" i="11"/>
  <c r="Q149" i="11"/>
  <c r="S148" i="11"/>
  <c r="R148" i="11"/>
  <c r="Q148" i="11"/>
  <c r="S147" i="11"/>
  <c r="R147" i="11"/>
  <c r="Q147" i="11"/>
  <c r="S146" i="11"/>
  <c r="R146" i="11"/>
  <c r="Q146" i="11"/>
  <c r="S145" i="11"/>
  <c r="R145" i="11"/>
  <c r="Q145" i="11"/>
  <c r="S144" i="11"/>
  <c r="R144" i="11"/>
  <c r="Q144" i="11"/>
  <c r="S143" i="11"/>
  <c r="R143" i="11"/>
  <c r="Q143" i="11"/>
  <c r="S142" i="11"/>
  <c r="R142" i="11"/>
  <c r="Q142" i="11"/>
  <c r="S141" i="11"/>
  <c r="R141" i="11"/>
  <c r="Q141" i="11"/>
  <c r="S140" i="11"/>
  <c r="R140" i="11"/>
  <c r="Q140" i="11"/>
  <c r="S139" i="11"/>
  <c r="R139" i="11"/>
  <c r="Q139" i="11"/>
  <c r="S138" i="11"/>
  <c r="R138" i="11"/>
  <c r="Q138" i="11"/>
  <c r="Q137" i="11"/>
  <c r="S136" i="11"/>
  <c r="R136" i="11"/>
  <c r="Q136" i="11"/>
  <c r="S135" i="11"/>
  <c r="R135" i="11"/>
  <c r="Q135" i="11"/>
  <c r="S134" i="11"/>
  <c r="R134" i="11"/>
  <c r="Q134" i="11"/>
  <c r="S133" i="11"/>
  <c r="R133" i="11"/>
  <c r="Q133" i="11"/>
  <c r="S132" i="11"/>
  <c r="R132" i="11"/>
  <c r="Q132" i="11"/>
  <c r="S131" i="11"/>
  <c r="R131" i="11"/>
  <c r="Q131" i="11"/>
  <c r="S130" i="11"/>
  <c r="R130" i="11"/>
  <c r="Q130" i="11"/>
  <c r="S129" i="11"/>
  <c r="R129" i="11"/>
  <c r="Q129" i="11"/>
  <c r="S128" i="11"/>
  <c r="R128" i="11"/>
  <c r="Q128" i="11"/>
  <c r="S127" i="11"/>
  <c r="R127" i="11"/>
  <c r="Q127" i="11"/>
  <c r="S126" i="11"/>
  <c r="R126" i="11"/>
  <c r="Q126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9" i="11"/>
  <c r="R119" i="11"/>
  <c r="Q119" i="11"/>
  <c r="S118" i="11"/>
  <c r="R118" i="11"/>
  <c r="Q118" i="11"/>
  <c r="S117" i="11"/>
  <c r="R117" i="11"/>
  <c r="Q117" i="11"/>
  <c r="S116" i="11"/>
  <c r="R116" i="11"/>
  <c r="Q116" i="11"/>
  <c r="S115" i="11"/>
  <c r="R115" i="11"/>
  <c r="Q115" i="11"/>
  <c r="S114" i="11"/>
  <c r="R114" i="11"/>
  <c r="Q114" i="11"/>
  <c r="S113" i="11"/>
  <c r="R113" i="11"/>
  <c r="Q113" i="11"/>
  <c r="S112" i="11"/>
  <c r="R112" i="11"/>
  <c r="Q112" i="11"/>
  <c r="S111" i="11"/>
  <c r="R111" i="11"/>
  <c r="Q111" i="11"/>
  <c r="S110" i="11"/>
  <c r="R110" i="11"/>
  <c r="Q110" i="11"/>
  <c r="S109" i="11"/>
  <c r="R109" i="11"/>
  <c r="Q109" i="11"/>
  <c r="S107" i="11"/>
  <c r="R107" i="11"/>
  <c r="Q107" i="11"/>
  <c r="S106" i="11"/>
  <c r="R106" i="11"/>
  <c r="Q106" i="11"/>
  <c r="S105" i="11"/>
  <c r="R105" i="11"/>
  <c r="Q105" i="11"/>
  <c r="S103" i="11"/>
  <c r="R103" i="11"/>
  <c r="Q103" i="11"/>
  <c r="S102" i="11"/>
  <c r="R102" i="11"/>
  <c r="Q102" i="11"/>
  <c r="S101" i="11"/>
  <c r="R101" i="11"/>
  <c r="Q101" i="11"/>
  <c r="S100" i="11"/>
  <c r="R100" i="11"/>
  <c r="Q100" i="11"/>
  <c r="S99" i="11"/>
  <c r="R99" i="11"/>
  <c r="Q99" i="11"/>
  <c r="S98" i="11"/>
  <c r="R98" i="11"/>
  <c r="Q98" i="11"/>
  <c r="S97" i="11"/>
  <c r="R97" i="11"/>
  <c r="Q97" i="11"/>
  <c r="S96" i="11"/>
  <c r="R96" i="11"/>
  <c r="Q96" i="11"/>
  <c r="S94" i="11"/>
  <c r="R94" i="11"/>
  <c r="Q94" i="11"/>
  <c r="S93" i="11"/>
  <c r="R93" i="11"/>
  <c r="Q93" i="11"/>
  <c r="S92" i="11"/>
  <c r="R92" i="11"/>
  <c r="Q92" i="11"/>
  <c r="S91" i="11"/>
  <c r="R91" i="11"/>
  <c r="Q91" i="11"/>
  <c r="S90" i="11"/>
  <c r="R90" i="11"/>
  <c r="Q90" i="11"/>
  <c r="S89" i="11"/>
  <c r="R89" i="11"/>
  <c r="Q89" i="11"/>
  <c r="S88" i="11"/>
  <c r="R88" i="11"/>
  <c r="Q88" i="11"/>
  <c r="S87" i="11"/>
  <c r="R87" i="11"/>
  <c r="Q87" i="11"/>
  <c r="S86" i="11"/>
  <c r="R86" i="11"/>
  <c r="Q86" i="11"/>
  <c r="S85" i="11"/>
  <c r="R85" i="11"/>
  <c r="Q85" i="11"/>
  <c r="S84" i="11"/>
  <c r="R84" i="11"/>
  <c r="Q84" i="11"/>
  <c r="S83" i="11"/>
  <c r="R83" i="11"/>
  <c r="Q83" i="11"/>
  <c r="S82" i="11"/>
  <c r="R82" i="11"/>
  <c r="Q82" i="11"/>
  <c r="S81" i="11"/>
  <c r="R81" i="11"/>
  <c r="Q81" i="11"/>
  <c r="S80" i="11"/>
  <c r="R80" i="11"/>
  <c r="Q80" i="11"/>
  <c r="S79" i="11"/>
  <c r="R79" i="11"/>
  <c r="Q79" i="11"/>
  <c r="S78" i="11"/>
  <c r="R78" i="11"/>
  <c r="Q78" i="11"/>
  <c r="S77" i="11"/>
  <c r="R77" i="11"/>
  <c r="Q77" i="11"/>
  <c r="S76" i="11"/>
  <c r="R76" i="11"/>
  <c r="Q76" i="11"/>
  <c r="S75" i="11"/>
  <c r="R75" i="11"/>
  <c r="Q75" i="11"/>
  <c r="S74" i="11"/>
  <c r="R74" i="11"/>
  <c r="Q74" i="11"/>
  <c r="S73" i="11"/>
  <c r="R73" i="11"/>
  <c r="Q73" i="11"/>
  <c r="S72" i="11"/>
  <c r="R72" i="11"/>
  <c r="Q72" i="11"/>
  <c r="S70" i="11"/>
  <c r="R70" i="11"/>
  <c r="Q70" i="11"/>
  <c r="S69" i="11"/>
  <c r="R69" i="11"/>
  <c r="Q69" i="11"/>
  <c r="S68" i="11"/>
  <c r="R68" i="11"/>
  <c r="Q68" i="11"/>
  <c r="S67" i="11"/>
  <c r="R67" i="11"/>
  <c r="Q67" i="11"/>
  <c r="S66" i="11"/>
  <c r="R66" i="11"/>
  <c r="Q66" i="11"/>
  <c r="S65" i="11"/>
  <c r="R65" i="11"/>
  <c r="Q65" i="11"/>
  <c r="S64" i="11"/>
  <c r="R64" i="11"/>
  <c r="Q64" i="11"/>
  <c r="S63" i="11"/>
  <c r="R63" i="11"/>
  <c r="Q63" i="11"/>
  <c r="S62" i="11"/>
  <c r="R62" i="11"/>
  <c r="Q62" i="11"/>
  <c r="S60" i="11"/>
  <c r="R60" i="11"/>
  <c r="Q60" i="11"/>
  <c r="S59" i="11"/>
  <c r="R59" i="11"/>
  <c r="Q59" i="11"/>
  <c r="S58" i="11"/>
  <c r="R58" i="11"/>
  <c r="Q58" i="11"/>
  <c r="S57" i="11"/>
  <c r="R57" i="11"/>
  <c r="Q57" i="11"/>
  <c r="S56" i="11"/>
  <c r="R56" i="11"/>
  <c r="Q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S51" i="11"/>
  <c r="R51" i="11"/>
  <c r="Q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6" i="11"/>
  <c r="R16" i="11"/>
  <c r="Q16" i="11"/>
  <c r="S15" i="11"/>
  <c r="R15" i="11"/>
  <c r="Q15" i="11"/>
  <c r="S14" i="11"/>
  <c r="R14" i="11"/>
  <c r="Q14" i="11"/>
  <c r="T232" i="11"/>
  <c r="G247" i="11" l="1"/>
  <c r="S247" i="11" l="1"/>
  <c r="R247" i="11"/>
  <c r="S236" i="11" l="1"/>
  <c r="R236" i="11"/>
  <c r="G137" i="11" l="1"/>
  <c r="R137" i="11" l="1"/>
  <c r="S137" i="11"/>
  <c r="T173" i="11"/>
  <c r="G172" i="7" l="1"/>
  <c r="G171" i="7"/>
  <c r="M172" i="7"/>
  <c r="M171" i="7"/>
  <c r="K172" i="7"/>
  <c r="K171" i="7"/>
  <c r="I172" i="7"/>
  <c r="I171" i="7"/>
  <c r="T167" i="11" l="1"/>
  <c r="R61" i="11" l="1"/>
  <c r="Q61" i="11"/>
  <c r="S61" i="11"/>
  <c r="T39" i="11"/>
  <c r="T276" i="11" l="1"/>
  <c r="T240" i="11" l="1"/>
  <c r="T211" i="11" l="1"/>
  <c r="T255" i="11" l="1"/>
  <c r="T254" i="11"/>
  <c r="T253" i="11"/>
  <c r="T252" i="11"/>
  <c r="T312" i="11"/>
  <c r="T311" i="11"/>
  <c r="T310" i="11"/>
  <c r="T251" i="11"/>
  <c r="T250" i="11"/>
  <c r="T249" i="11"/>
  <c r="T248" i="11"/>
  <c r="T247" i="11"/>
  <c r="T246" i="11"/>
  <c r="T309" i="11"/>
  <c r="T245" i="11"/>
  <c r="T308" i="11"/>
  <c r="T243" i="11"/>
  <c r="T242" i="11"/>
  <c r="T241" i="11"/>
  <c r="T307" i="11"/>
  <c r="T306" i="11"/>
  <c r="T239" i="11"/>
  <c r="T305" i="11"/>
  <c r="T238" i="11"/>
  <c r="T304" i="11"/>
  <c r="T237" i="11"/>
  <c r="T236" i="11"/>
  <c r="T235" i="11"/>
  <c r="T234" i="11"/>
  <c r="T233" i="11"/>
  <c r="T231" i="11"/>
  <c r="T230" i="11"/>
  <c r="T229" i="11"/>
  <c r="T228" i="11"/>
  <c r="T227" i="11"/>
  <c r="T226" i="11"/>
  <c r="T303" i="11"/>
  <c r="T225" i="11"/>
  <c r="T224" i="11"/>
  <c r="T223" i="11"/>
  <c r="T222" i="11"/>
  <c r="T221" i="11"/>
  <c r="T219" i="11"/>
  <c r="T218" i="11"/>
  <c r="T217" i="11"/>
  <c r="T216" i="11"/>
  <c r="T215" i="11"/>
  <c r="T214" i="11"/>
  <c r="T213" i="11"/>
  <c r="T212" i="11"/>
  <c r="T210" i="11"/>
  <c r="T302" i="11"/>
  <c r="T209" i="11"/>
  <c r="T208" i="11"/>
  <c r="T301" i="11"/>
  <c r="T207" i="11"/>
  <c r="T206" i="11"/>
  <c r="T205" i="11"/>
  <c r="T204" i="11"/>
  <c r="T203" i="11"/>
  <c r="T200" i="11"/>
  <c r="T199" i="11"/>
  <c r="T198" i="11"/>
  <c r="T197" i="11"/>
  <c r="T196" i="11"/>
  <c r="T300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299" i="11"/>
  <c r="T175" i="11"/>
  <c r="T174" i="11"/>
  <c r="T298" i="11"/>
  <c r="T172" i="11"/>
  <c r="T297" i="11"/>
  <c r="T296" i="11"/>
  <c r="T171" i="11"/>
  <c r="T170" i="11"/>
  <c r="T295" i="11"/>
  <c r="T169" i="11"/>
  <c r="T168" i="11"/>
  <c r="T294" i="11"/>
  <c r="T166" i="11"/>
  <c r="T165" i="11"/>
  <c r="T164" i="11"/>
  <c r="T163" i="11"/>
  <c r="T161" i="11"/>
  <c r="T160" i="11"/>
  <c r="T159" i="11"/>
  <c r="T158" i="11"/>
  <c r="T293" i="11"/>
  <c r="T157" i="11"/>
  <c r="T155" i="11"/>
  <c r="T154" i="11"/>
  <c r="T292" i="11"/>
  <c r="T153" i="11"/>
  <c r="T291" i="11"/>
  <c r="T152" i="11"/>
  <c r="T151" i="11"/>
  <c r="T150" i="11"/>
  <c r="T290" i="11"/>
  <c r="T289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288" i="11"/>
  <c r="T287" i="11"/>
  <c r="T132" i="11"/>
  <c r="T131" i="11"/>
  <c r="T286" i="11"/>
  <c r="T130" i="11"/>
  <c r="T129" i="11"/>
  <c r="T128" i="11"/>
  <c r="T285" i="11"/>
  <c r="T127" i="11"/>
  <c r="T126" i="11"/>
  <c r="T284" i="11"/>
  <c r="T283" i="11"/>
  <c r="T125" i="11"/>
  <c r="T124" i="11"/>
  <c r="T123" i="11"/>
  <c r="T122" i="11"/>
  <c r="T121" i="11"/>
  <c r="T282" i="11"/>
  <c r="T120" i="11"/>
  <c r="T119" i="11"/>
  <c r="T118" i="11"/>
  <c r="T281" i="11"/>
  <c r="T280" i="11"/>
  <c r="T279" i="11"/>
  <c r="T117" i="11"/>
  <c r="T116" i="11"/>
  <c r="T115" i="11"/>
  <c r="T114" i="11"/>
  <c r="T113" i="11"/>
  <c r="T112" i="11"/>
  <c r="T278" i="11"/>
  <c r="T111" i="11"/>
  <c r="T110" i="11"/>
  <c r="T109" i="11"/>
  <c r="T277" i="11"/>
  <c r="T107" i="11"/>
  <c r="T106" i="11"/>
  <c r="T105" i="11"/>
  <c r="T103" i="11"/>
  <c r="T102" i="11"/>
  <c r="T101" i="11"/>
  <c r="T100" i="11"/>
  <c r="T99" i="11"/>
  <c r="T98" i="11"/>
  <c r="T97" i="11"/>
  <c r="T96" i="11"/>
  <c r="T94" i="11"/>
  <c r="T93" i="11"/>
  <c r="T92" i="11"/>
  <c r="T91" i="11"/>
  <c r="T275" i="11"/>
  <c r="T90" i="11"/>
  <c r="T89" i="11"/>
  <c r="T88" i="11"/>
  <c r="T87" i="11"/>
  <c r="T86" i="11"/>
  <c r="T85" i="11"/>
  <c r="T84" i="11"/>
  <c r="T83" i="11"/>
  <c r="T82" i="11"/>
  <c r="T81" i="11"/>
  <c r="T80" i="11"/>
  <c r="T274" i="11"/>
  <c r="T79" i="11"/>
  <c r="T78" i="11"/>
  <c r="T77" i="11"/>
  <c r="T76" i="11"/>
  <c r="T273" i="11"/>
  <c r="T75" i="11"/>
  <c r="T74" i="11"/>
  <c r="T272" i="11"/>
  <c r="T73" i="11"/>
  <c r="T72" i="11"/>
  <c r="T271" i="11"/>
  <c r="T270" i="11"/>
  <c r="T269" i="11"/>
  <c r="T268" i="11"/>
  <c r="T267" i="11"/>
  <c r="T70" i="11"/>
  <c r="T69" i="11"/>
  <c r="T68" i="11"/>
  <c r="T67" i="11"/>
  <c r="T66" i="11"/>
  <c r="T65" i="11"/>
  <c r="T266" i="11"/>
  <c r="T64" i="11"/>
  <c r="T265" i="11"/>
  <c r="T63" i="11"/>
  <c r="T62" i="11"/>
  <c r="T61" i="11"/>
  <c r="T60" i="11"/>
  <c r="T59" i="11"/>
  <c r="T58" i="11"/>
  <c r="T264" i="11"/>
  <c r="T57" i="11"/>
  <c r="T56" i="11"/>
  <c r="T55" i="11"/>
  <c r="T54" i="11"/>
  <c r="T53" i="11"/>
  <c r="T52" i="11"/>
  <c r="T51" i="11"/>
  <c r="T50" i="11"/>
  <c r="T49" i="11"/>
  <c r="T48" i="11"/>
  <c r="T263" i="11"/>
  <c r="T47" i="11"/>
  <c r="T46" i="11"/>
  <c r="T45" i="11"/>
  <c r="T44" i="11"/>
  <c r="T43" i="11"/>
  <c r="T42" i="11"/>
  <c r="T41" i="11"/>
  <c r="T40" i="11"/>
  <c r="T38" i="11"/>
  <c r="T262" i="11"/>
  <c r="T37" i="11"/>
  <c r="T36" i="11"/>
  <c r="T35" i="11"/>
  <c r="T34" i="11"/>
  <c r="T261" i="11"/>
  <c r="T33" i="11"/>
  <c r="T32" i="11"/>
  <c r="T260" i="11"/>
  <c r="T259" i="11"/>
  <c r="T31" i="11"/>
  <c r="T258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257" i="11"/>
  <c r="T16" i="11"/>
  <c r="T15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<sst xmlns="http://schemas.openxmlformats.org/spreadsheetml/2006/main" count="9090" uniqueCount="768">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</sst>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22"/>
  <sheetViews>
    <sheetView showGridLines="0" tabSelected="1" zoomScale="85" zoomScaleNormal="85" workbookViewId="0">
      <pane xSplit="1" ySplit="12" topLeftCell="B253" activePane="bottomRight" state="frozen"/>
      <selection pane="topRight" activeCell="B1" sqref="B1"/>
      <selection pane="bottomLeft" activeCell="A13" sqref="A13"/>
      <selection pane="bottomRight" activeCell="L258" sqref="L2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44305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731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8" si="0">IF(F14&lt;=ExpQ1,G14,0)+IF(H14&lt;=ExpQ1,I14,0)+IF(J14&lt;=ExpQ1,K14,0)+IF(L14&lt;=ExpQ1,M14,0)+IF(N14&lt;=ExpQ1,O14,0)</f>
        <v>0</v>
      </c>
      <c r="R14" s="173">
        <f t="shared" ref="R14:R78" si="1">IF(F14&lt;=ExpH1,G14,0)+IF(H14&lt;=ExpH1,I14,0)+IF(J14&lt;=ExpH1,K14,0)+IF(L14&lt;=ExpH1,M14,0)+IF(N14&lt;=ExpH1,O14,0)</f>
        <v>0</v>
      </c>
      <c r="S14" s="173">
        <f t="shared" ref="S14:S78" si="2">IF(F14&lt;=ExpQ3,G14,0)+IF(H14&lt;=ExpQ3,I14,0)+IF(J14&lt;=ExpQ3,K14,0)+IF(L14&lt;=ExpQ3,M14,0)+IF(N14&lt;=ExpQ3,O14,0)</f>
        <v>0</v>
      </c>
      <c r="T14" s="144">
        <f t="shared" ref="T14:T78" si="3">G14+I14+K14+M14+O14</f>
        <v>0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</v>
      </c>
      <c r="S16" s="173">
        <f t="shared" si="2"/>
        <v>0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44196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0</v>
      </c>
      <c r="S20" s="173">
        <f t="shared" si="2"/>
        <v>0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</v>
      </c>
      <c r="T22" s="144">
        <f t="shared" si="3"/>
        <v>0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</v>
      </c>
      <c r="S25" s="173">
        <f t="shared" si="2"/>
        <v>0</v>
      </c>
      <c r="T25" s="144">
        <f t="shared" si="3"/>
        <v>0.4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</v>
      </c>
      <c r="S26" s="173">
        <f t="shared" si="2"/>
        <v>0</v>
      </c>
      <c r="T26" s="144">
        <f t="shared" si="3"/>
        <v>0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0</v>
      </c>
      <c r="S28" s="173">
        <f t="shared" si="2"/>
        <v>0</v>
      </c>
      <c r="T28" s="144">
        <f t="shared" si="3"/>
        <v>0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0</v>
      </c>
      <c r="S29" s="173">
        <f t="shared" si="2"/>
        <v>0</v>
      </c>
      <c r="T29" s="144">
        <f t="shared" si="3"/>
        <v>0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44273</v>
      </c>
      <c r="G32" s="67">
        <v>0.72</v>
      </c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0.72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0</v>
      </c>
      <c r="S35" s="173">
        <f t="shared" si="2"/>
        <v>0</v>
      </c>
      <c r="T35" s="144">
        <f t="shared" si="3"/>
        <v>0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</v>
      </c>
      <c r="S36" s="173">
        <f t="shared" si="2"/>
        <v>0</v>
      </c>
      <c r="T36" s="144">
        <f t="shared" si="3"/>
        <v>0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44252</v>
      </c>
      <c r="G37" s="67">
        <v>1.9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0</v>
      </c>
      <c r="S37" s="173">
        <f t="shared" si="2"/>
        <v>0</v>
      </c>
      <c r="T37" s="144">
        <f t="shared" si="3"/>
        <v>1.9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762</v>
      </c>
      <c r="F40" s="66">
        <v>44294</v>
      </c>
      <c r="G40" s="67">
        <v>14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0</v>
      </c>
      <c r="T40" s="144">
        <f t="shared" si="3"/>
        <v>14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/>
      <c r="G41" s="67"/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</v>
      </c>
      <c r="T41" s="144">
        <f t="shared" si="3"/>
        <v>0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762</v>
      </c>
      <c r="F43" s="66"/>
      <c r="G43" s="67"/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0</v>
      </c>
      <c r="T43" s="144">
        <f t="shared" si="3"/>
        <v>0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/>
      <c r="G45" s="67"/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</v>
      </c>
      <c r="S45" s="173">
        <f t="shared" si="2"/>
        <v>0</v>
      </c>
      <c r="T45" s="144">
        <f t="shared" si="3"/>
        <v>0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>
        <v>44305</v>
      </c>
      <c r="G46" s="67">
        <v>0.06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0.06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</v>
      </c>
    </row>
    <row r="48" spans="1:21" x14ac:dyDescent="0.25">
      <c r="B48" s="122" t="s">
        <v>94</v>
      </c>
      <c r="C48" s="145" t="s">
        <v>95</v>
      </c>
      <c r="D48" s="16" t="s">
        <v>15</v>
      </c>
      <c r="E48" s="16" t="s">
        <v>16</v>
      </c>
      <c r="F48" s="66">
        <v>44252</v>
      </c>
      <c r="G48" s="67">
        <v>4.9764000000000003E-2</v>
      </c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4.9764000000000003E-2</v>
      </c>
    </row>
    <row r="49" spans="2:20" x14ac:dyDescent="0.25">
      <c r="B49" s="122" t="s">
        <v>96</v>
      </c>
      <c r="C49" s="145" t="s">
        <v>97</v>
      </c>
      <c r="D49" s="16" t="s">
        <v>15</v>
      </c>
      <c r="E49" s="16" t="s">
        <v>762</v>
      </c>
      <c r="F49" s="66">
        <v>44252</v>
      </c>
      <c r="G49" s="67">
        <v>1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1</v>
      </c>
    </row>
    <row r="50" spans="2:20" x14ac:dyDescent="0.25">
      <c r="B50" s="122" t="s">
        <v>98</v>
      </c>
      <c r="C50" s="145" t="s">
        <v>99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</row>
    <row r="51" spans="2:20" x14ac:dyDescent="0.25">
      <c r="B51" s="122" t="s">
        <v>100</v>
      </c>
      <c r="C51" s="145" t="s">
        <v>101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0</v>
      </c>
      <c r="S51" s="173">
        <f t="shared" si="2"/>
        <v>0</v>
      </c>
      <c r="T51" s="144">
        <f t="shared" si="3"/>
        <v>0</v>
      </c>
    </row>
    <row r="52" spans="2:20" x14ac:dyDescent="0.25">
      <c r="B52" s="122" t="s">
        <v>102</v>
      </c>
      <c r="C52" s="145" t="s">
        <v>103</v>
      </c>
      <c r="D52" s="16" t="s">
        <v>27</v>
      </c>
      <c r="E52" s="16" t="s">
        <v>16</v>
      </c>
      <c r="F52" s="66"/>
      <c r="G52" s="67"/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</v>
      </c>
      <c r="S52" s="173">
        <f t="shared" si="2"/>
        <v>0</v>
      </c>
      <c r="T52" s="144">
        <f t="shared" si="3"/>
        <v>0</v>
      </c>
    </row>
    <row r="53" spans="2:20" x14ac:dyDescent="0.25">
      <c r="B53" s="122" t="s">
        <v>104</v>
      </c>
      <c r="C53" s="145" t="s">
        <v>105</v>
      </c>
      <c r="D53" s="16" t="s">
        <v>27</v>
      </c>
      <c r="E53" s="16" t="s">
        <v>16</v>
      </c>
      <c r="F53" s="66"/>
      <c r="G53" s="67"/>
      <c r="H53" s="66"/>
      <c r="I53" s="67"/>
      <c r="J53" s="66"/>
      <c r="K53" s="67"/>
      <c r="L53" s="66"/>
      <c r="M53" s="67"/>
      <c r="N53" s="143"/>
      <c r="O53" s="67"/>
      <c r="P53" s="67"/>
      <c r="Q53" s="173">
        <f t="shared" si="0"/>
        <v>0</v>
      </c>
      <c r="R53" s="173">
        <f t="shared" si="1"/>
        <v>0</v>
      </c>
      <c r="S53" s="173">
        <f t="shared" si="2"/>
        <v>0</v>
      </c>
      <c r="T53" s="144">
        <f t="shared" si="3"/>
        <v>0</v>
      </c>
    </row>
    <row r="54" spans="2:20" x14ac:dyDescent="0.25">
      <c r="B54" s="122" t="s">
        <v>638</v>
      </c>
      <c r="C54" s="145" t="s">
        <v>107</v>
      </c>
      <c r="D54" s="16" t="s">
        <v>15</v>
      </c>
      <c r="E54" s="16" t="s">
        <v>56</v>
      </c>
      <c r="F54" s="66">
        <v>44259</v>
      </c>
      <c r="G54" s="67">
        <v>1.01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</v>
      </c>
      <c r="S54" s="173">
        <f t="shared" si="2"/>
        <v>0</v>
      </c>
      <c r="T54" s="144">
        <f t="shared" si="3"/>
        <v>1.01</v>
      </c>
    </row>
    <row r="55" spans="2:20" x14ac:dyDescent="0.25">
      <c r="B55" s="122" t="s">
        <v>108</v>
      </c>
      <c r="C55" s="145" t="s">
        <v>109</v>
      </c>
      <c r="D55" s="16" t="s">
        <v>15</v>
      </c>
      <c r="E55" s="16" t="s">
        <v>16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1"/>
        <v>0</v>
      </c>
      <c r="S55" s="173">
        <f t="shared" si="2"/>
        <v>0</v>
      </c>
      <c r="T55" s="144">
        <f t="shared" si="3"/>
        <v>0</v>
      </c>
    </row>
    <row r="56" spans="2:20" x14ac:dyDescent="0.25">
      <c r="B56" s="122" t="s">
        <v>110</v>
      </c>
      <c r="C56" s="145" t="s">
        <v>111</v>
      </c>
      <c r="D56" s="16" t="s">
        <v>24</v>
      </c>
      <c r="E56" s="16" t="s">
        <v>16</v>
      </c>
      <c r="F56" s="66"/>
      <c r="G56" s="67"/>
      <c r="H56" s="66"/>
      <c r="I56" s="67"/>
      <c r="J56" s="66"/>
      <c r="K56" s="67"/>
      <c r="L56" s="66"/>
      <c r="M56" s="67"/>
      <c r="N56" s="143"/>
      <c r="O56" s="67"/>
      <c r="P56" s="67"/>
      <c r="Q56" s="173">
        <f t="shared" si="0"/>
        <v>0</v>
      </c>
      <c r="R56" s="173">
        <f t="shared" si="1"/>
        <v>0</v>
      </c>
      <c r="S56" s="173">
        <f t="shared" si="2"/>
        <v>0</v>
      </c>
      <c r="T56" s="144">
        <f t="shared" si="3"/>
        <v>0</v>
      </c>
    </row>
    <row r="57" spans="2:20" x14ac:dyDescent="0.25">
      <c r="B57" s="122" t="s">
        <v>114</v>
      </c>
      <c r="C57" s="145" t="s">
        <v>115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118</v>
      </c>
      <c r="C58" s="145" t="s">
        <v>119</v>
      </c>
      <c r="D58" s="16" t="s">
        <v>15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</v>
      </c>
      <c r="S58" s="173">
        <f t="shared" si="2"/>
        <v>0</v>
      </c>
      <c r="T58" s="144">
        <f t="shared" si="3"/>
        <v>0</v>
      </c>
    </row>
    <row r="59" spans="2:20" x14ac:dyDescent="0.25">
      <c r="B59" s="122" t="s">
        <v>120</v>
      </c>
      <c r="C59" s="145" t="s">
        <v>121</v>
      </c>
      <c r="D59" s="16" t="s">
        <v>24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122</v>
      </c>
      <c r="C60" s="145" t="s">
        <v>123</v>
      </c>
      <c r="D60" s="16" t="s">
        <v>15</v>
      </c>
      <c r="E60" s="16" t="s">
        <v>762</v>
      </c>
      <c r="F60" s="66">
        <v>44245</v>
      </c>
      <c r="G60" s="67">
        <f>0.0525/1.206*0.8696*100</f>
        <v>3.7855721393034827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0</v>
      </c>
      <c r="T60" s="144">
        <f t="shared" si="3"/>
        <v>3.7855721393034827</v>
      </c>
    </row>
    <row r="61" spans="2:20" x14ac:dyDescent="0.25">
      <c r="B61" s="122" t="s">
        <v>124</v>
      </c>
      <c r="C61" s="145" t="s">
        <v>125</v>
      </c>
      <c r="D61" s="16" t="s">
        <v>15</v>
      </c>
      <c r="E61" s="16" t="s">
        <v>16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0</v>
      </c>
      <c r="S61" s="173">
        <f t="shared" si="2"/>
        <v>0</v>
      </c>
      <c r="T61" s="144">
        <f t="shared" si="3"/>
        <v>0</v>
      </c>
    </row>
    <row r="62" spans="2:20" x14ac:dyDescent="0.25">
      <c r="B62" s="122" t="s">
        <v>126</v>
      </c>
      <c r="C62" s="145" t="s">
        <v>127</v>
      </c>
      <c r="D62" s="16" t="s">
        <v>27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128</v>
      </c>
      <c r="C63" s="145" t="s">
        <v>129</v>
      </c>
      <c r="D63" s="16" t="s">
        <v>15</v>
      </c>
      <c r="E63" s="16" t="s">
        <v>762</v>
      </c>
      <c r="F63" s="66">
        <v>44280</v>
      </c>
      <c r="G63" s="67">
        <v>53.9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53.9</v>
      </c>
    </row>
    <row r="64" spans="2:20" x14ac:dyDescent="0.25">
      <c r="B64" s="122" t="s">
        <v>130</v>
      </c>
      <c r="C64" s="145" t="s">
        <v>131</v>
      </c>
      <c r="D64" s="16" t="s">
        <v>15</v>
      </c>
      <c r="E64" s="16" t="s">
        <v>762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132</v>
      </c>
      <c r="C65" s="145" t="s">
        <v>133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1:21" x14ac:dyDescent="0.25">
      <c r="B66" s="122" t="s">
        <v>608</v>
      </c>
      <c r="C66" s="145" t="s">
        <v>134</v>
      </c>
      <c r="D66" s="16" t="s">
        <v>24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135</v>
      </c>
      <c r="C67" s="145" t="s">
        <v>136</v>
      </c>
      <c r="D67" s="16" t="s">
        <v>24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0</v>
      </c>
      <c r="S67" s="173">
        <f t="shared" si="2"/>
        <v>0</v>
      </c>
      <c r="T67" s="144">
        <f t="shared" si="3"/>
        <v>0</v>
      </c>
    </row>
    <row r="68" spans="1:21" x14ac:dyDescent="0.25">
      <c r="B68" s="122" t="s">
        <v>137</v>
      </c>
      <c r="C68" s="145" t="s">
        <v>138</v>
      </c>
      <c r="D68" s="16" t="s">
        <v>24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1:21" x14ac:dyDescent="0.25">
      <c r="B69" s="122" t="s">
        <v>139</v>
      </c>
      <c r="C69" s="145" t="s">
        <v>140</v>
      </c>
      <c r="D69" s="16" t="s">
        <v>15</v>
      </c>
      <c r="E69" s="16" t="s">
        <v>762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725</v>
      </c>
      <c r="C70" s="145" t="s">
        <v>726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151</v>
      </c>
      <c r="C71" s="145" t="s">
        <v>152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153</v>
      </c>
      <c r="C72" s="145" t="s">
        <v>154</v>
      </c>
      <c r="D72" s="16" t="s">
        <v>27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1:21" x14ac:dyDescent="0.25">
      <c r="B73" s="122" t="s">
        <v>156</v>
      </c>
      <c r="C73" s="145" t="s">
        <v>157</v>
      </c>
      <c r="D73" s="16" t="s">
        <v>15</v>
      </c>
      <c r="E73" s="16" t="s">
        <v>21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A74" s="35"/>
      <c r="B74" s="122" t="s">
        <v>158</v>
      </c>
      <c r="C74" s="145" t="s">
        <v>159</v>
      </c>
      <c r="D74" s="16" t="s">
        <v>15</v>
      </c>
      <c r="E74" s="16" t="s">
        <v>762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  <c r="U74" s="38"/>
    </row>
    <row r="75" spans="1:21" x14ac:dyDescent="0.25">
      <c r="A75" s="35"/>
      <c r="B75" s="122" t="s">
        <v>162</v>
      </c>
      <c r="C75" s="145" t="s">
        <v>163</v>
      </c>
      <c r="D75" s="16" t="s">
        <v>15</v>
      </c>
      <c r="E75" s="16" t="s">
        <v>16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  <c r="U75" s="38"/>
    </row>
    <row r="76" spans="1:21" x14ac:dyDescent="0.25">
      <c r="B76" s="122" t="s">
        <v>164</v>
      </c>
      <c r="C76" s="145" t="s">
        <v>165</v>
      </c>
      <c r="D76" s="16" t="s">
        <v>24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</row>
    <row r="77" spans="1:21" x14ac:dyDescent="0.25">
      <c r="B77" s="122" t="s">
        <v>166</v>
      </c>
      <c r="C77" s="145" t="s">
        <v>167</v>
      </c>
      <c r="D77" s="16" t="s">
        <v>15</v>
      </c>
      <c r="E77" s="16" t="s">
        <v>21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168</v>
      </c>
      <c r="C78" s="145" t="s">
        <v>169</v>
      </c>
      <c r="D78" s="16" t="s">
        <v>15</v>
      </c>
      <c r="E78" s="16" t="s">
        <v>16</v>
      </c>
      <c r="F78" s="66">
        <v>44273</v>
      </c>
      <c r="G78" s="67">
        <f>0.93/1.1907</f>
        <v>0.78105316200554298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</v>
      </c>
      <c r="S78" s="173">
        <f t="shared" si="2"/>
        <v>0</v>
      </c>
      <c r="T78" s="144">
        <f t="shared" si="3"/>
        <v>0.78105316200554298</v>
      </c>
    </row>
    <row r="79" spans="1:21" x14ac:dyDescent="0.25">
      <c r="B79" s="122" t="s">
        <v>170</v>
      </c>
      <c r="C79" s="145" t="s">
        <v>171</v>
      </c>
      <c r="D79" s="16" t="s">
        <v>15</v>
      </c>
      <c r="E79" s="16" t="s">
        <v>16</v>
      </c>
      <c r="F79" s="66">
        <v>44287</v>
      </c>
      <c r="G79" s="67">
        <v>1.35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ref="Q79:Q146" si="4">IF(F79&lt;=ExpQ1,G79,0)+IF(H79&lt;=ExpQ1,I79,0)+IF(J79&lt;=ExpQ1,K79,0)+IF(L79&lt;=ExpQ1,M79,0)+IF(N79&lt;=ExpQ1,O79,0)</f>
        <v>0</v>
      </c>
      <c r="R79" s="173">
        <f t="shared" ref="R79:R146" si="5">IF(F79&lt;=ExpH1,G79,0)+IF(H79&lt;=ExpH1,I79,0)+IF(J79&lt;=ExpH1,K79,0)+IF(L79&lt;=ExpH1,M79,0)+IF(N79&lt;=ExpH1,O79,0)</f>
        <v>0</v>
      </c>
      <c r="S79" s="173">
        <f t="shared" ref="S79:S146" si="6">IF(F79&lt;=ExpQ3,G79,0)+IF(H79&lt;=ExpQ3,I79,0)+IF(J79&lt;=ExpQ3,K79,0)+IF(L79&lt;=ExpQ3,M79,0)+IF(N79&lt;=ExpQ3,O79,0)</f>
        <v>0</v>
      </c>
      <c r="T79" s="144">
        <f t="shared" ref="T79:T146" si="7">G79+I79+K79+M79+O79</f>
        <v>1.35</v>
      </c>
    </row>
    <row r="80" spans="1:21" x14ac:dyDescent="0.25">
      <c r="B80" s="122" t="s">
        <v>172</v>
      </c>
      <c r="C80" s="145" t="s">
        <v>173</v>
      </c>
      <c r="D80" s="16" t="s">
        <v>24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4"/>
        <v>0</v>
      </c>
      <c r="R80" s="173">
        <f t="shared" si="5"/>
        <v>0</v>
      </c>
      <c r="S80" s="173">
        <f t="shared" si="6"/>
        <v>0</v>
      </c>
      <c r="T80" s="144">
        <f t="shared" si="7"/>
        <v>0</v>
      </c>
    </row>
    <row r="81" spans="2:20" x14ac:dyDescent="0.25">
      <c r="B81" s="122" t="s">
        <v>174</v>
      </c>
      <c r="C81" s="145" t="s">
        <v>175</v>
      </c>
      <c r="D81" s="16" t="s">
        <v>15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0</v>
      </c>
      <c r="S81" s="173">
        <f t="shared" si="6"/>
        <v>0</v>
      </c>
      <c r="T81" s="144">
        <f t="shared" si="7"/>
        <v>0</v>
      </c>
    </row>
    <row r="82" spans="2:20" x14ac:dyDescent="0.25">
      <c r="B82" s="122" t="s">
        <v>176</v>
      </c>
      <c r="C82" s="145" t="s">
        <v>177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0</v>
      </c>
      <c r="S82" s="173">
        <f t="shared" si="6"/>
        <v>0</v>
      </c>
      <c r="T82" s="144">
        <f t="shared" si="7"/>
        <v>0</v>
      </c>
    </row>
    <row r="83" spans="2:20" x14ac:dyDescent="0.25">
      <c r="B83" s="122" t="s">
        <v>178</v>
      </c>
      <c r="C83" s="145" t="s">
        <v>179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0</v>
      </c>
      <c r="S83" s="173">
        <f t="shared" si="6"/>
        <v>0</v>
      </c>
      <c r="T83" s="144">
        <f t="shared" si="7"/>
        <v>0</v>
      </c>
    </row>
    <row r="84" spans="2:20" x14ac:dyDescent="0.25">
      <c r="B84" s="122" t="s">
        <v>180</v>
      </c>
      <c r="C84" s="145" t="s">
        <v>181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0</v>
      </c>
      <c r="S84" s="173">
        <f t="shared" si="6"/>
        <v>0</v>
      </c>
      <c r="T84" s="144">
        <f t="shared" si="7"/>
        <v>0</v>
      </c>
    </row>
    <row r="85" spans="2:20" x14ac:dyDescent="0.25">
      <c r="B85" s="122" t="s">
        <v>182</v>
      </c>
      <c r="C85" s="145" t="s">
        <v>183</v>
      </c>
      <c r="D85" s="16" t="s">
        <v>15</v>
      </c>
      <c r="E85" s="16" t="s">
        <v>16</v>
      </c>
      <c r="F85" s="66">
        <v>44292</v>
      </c>
      <c r="G85" s="67">
        <v>0.6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0</v>
      </c>
      <c r="S85" s="173">
        <f t="shared" si="6"/>
        <v>0</v>
      </c>
      <c r="T85" s="144">
        <f t="shared" si="7"/>
        <v>0.6</v>
      </c>
    </row>
    <row r="86" spans="2:20" x14ac:dyDescent="0.25">
      <c r="B86" s="122" t="s">
        <v>184</v>
      </c>
      <c r="C86" s="145" t="s">
        <v>185</v>
      </c>
      <c r="D86" s="16" t="s">
        <v>15</v>
      </c>
      <c r="E86" s="16" t="s">
        <v>762</v>
      </c>
      <c r="F86" s="66">
        <v>44252</v>
      </c>
      <c r="G86" s="67">
        <v>27.96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"/>
        <v>0</v>
      </c>
      <c r="R86" s="173">
        <f t="shared" si="5"/>
        <v>0</v>
      </c>
      <c r="S86" s="173">
        <f t="shared" si="6"/>
        <v>0</v>
      </c>
      <c r="T86" s="144">
        <f t="shared" si="7"/>
        <v>27.96</v>
      </c>
    </row>
    <row r="87" spans="2:20" x14ac:dyDescent="0.25">
      <c r="B87" s="122" t="s">
        <v>186</v>
      </c>
      <c r="C87" s="145" t="s">
        <v>187</v>
      </c>
      <c r="D87" s="16" t="s">
        <v>27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0</v>
      </c>
      <c r="R87" s="173">
        <f t="shared" si="5"/>
        <v>0</v>
      </c>
      <c r="S87" s="173">
        <f t="shared" si="6"/>
        <v>0</v>
      </c>
      <c r="T87" s="144">
        <f t="shared" si="7"/>
        <v>0</v>
      </c>
    </row>
    <row r="88" spans="2:20" x14ac:dyDescent="0.25">
      <c r="B88" s="122" t="s">
        <v>188</v>
      </c>
      <c r="C88" s="145" t="s">
        <v>189</v>
      </c>
      <c r="D88" s="16" t="s">
        <v>15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0</v>
      </c>
      <c r="S88" s="173">
        <f t="shared" si="6"/>
        <v>0</v>
      </c>
      <c r="T88" s="144">
        <f t="shared" si="7"/>
        <v>0</v>
      </c>
    </row>
    <row r="89" spans="2:20" x14ac:dyDescent="0.25">
      <c r="B89" s="122" t="s">
        <v>190</v>
      </c>
      <c r="C89" s="145" t="s">
        <v>191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0</v>
      </c>
      <c r="S89" s="173">
        <f t="shared" si="6"/>
        <v>0</v>
      </c>
      <c r="T89" s="144">
        <f t="shared" si="7"/>
        <v>0</v>
      </c>
    </row>
    <row r="90" spans="2:20" x14ac:dyDescent="0.25">
      <c r="B90" s="122" t="s">
        <v>748</v>
      </c>
      <c r="C90" s="145" t="s">
        <v>749</v>
      </c>
      <c r="D90" s="16" t="s">
        <v>237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67"/>
      <c r="Q90" s="173"/>
      <c r="R90" s="173"/>
      <c r="S90" s="173"/>
      <c r="T90" s="144">
        <f>G89+I89+K89+M89+O89</f>
        <v>0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"/>
        <v>0</v>
      </c>
      <c r="R91" s="173">
        <f t="shared" si="5"/>
        <v>0</v>
      </c>
      <c r="S91" s="173">
        <f t="shared" si="6"/>
        <v>0</v>
      </c>
      <c r="T91" s="144">
        <f t="shared" si="7"/>
        <v>0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</v>
      </c>
      <c r="S92" s="173">
        <f t="shared" si="6"/>
        <v>0</v>
      </c>
      <c r="T92" s="144">
        <f t="shared" si="7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44281</v>
      </c>
      <c r="G93" s="67">
        <v>4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0</v>
      </c>
      <c r="S93" s="173">
        <f t="shared" si="6"/>
        <v>0</v>
      </c>
      <c r="T93" s="144">
        <f t="shared" si="7"/>
        <v>4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4"/>
        <v>0</v>
      </c>
      <c r="R94" s="173">
        <f t="shared" si="5"/>
        <v>0</v>
      </c>
      <c r="S94" s="173">
        <f t="shared" si="6"/>
        <v>0</v>
      </c>
      <c r="T94" s="144">
        <f t="shared" si="7"/>
        <v>0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7"/>
        <v>0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44295</v>
      </c>
      <c r="G96" s="67">
        <v>1.95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"/>
        <v>0</v>
      </c>
      <c r="R96" s="173">
        <f t="shared" si="5"/>
        <v>0</v>
      </c>
      <c r="S96" s="173">
        <f t="shared" si="6"/>
        <v>0</v>
      </c>
      <c r="T96" s="144">
        <f t="shared" si="7"/>
        <v>1.95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44186</v>
      </c>
      <c r="G97" s="67">
        <v>0.67200000000000004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"/>
        <v>0</v>
      </c>
      <c r="R97" s="173">
        <f t="shared" si="5"/>
        <v>0</v>
      </c>
      <c r="S97" s="173">
        <f t="shared" si="6"/>
        <v>0</v>
      </c>
      <c r="T97" s="144">
        <f t="shared" si="7"/>
        <v>0.67200000000000004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44195</v>
      </c>
      <c r="G98" s="67">
        <v>0.7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"/>
        <v>0</v>
      </c>
      <c r="R98" s="173">
        <f t="shared" si="5"/>
        <v>0</v>
      </c>
      <c r="S98" s="173">
        <f t="shared" si="6"/>
        <v>0</v>
      </c>
      <c r="T98" s="144">
        <f t="shared" si="7"/>
        <v>0.7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44214</v>
      </c>
      <c r="G99" s="67">
        <v>0.17499999999999999</v>
      </c>
      <c r="H99" s="66"/>
      <c r="I99" s="67"/>
      <c r="J99" s="66"/>
      <c r="K99" s="67"/>
      <c r="L99" s="66"/>
      <c r="M99" s="67"/>
      <c r="N99" s="143"/>
      <c r="O99" s="67"/>
      <c r="P99" s="67"/>
      <c r="Q99" s="173">
        <f t="shared" si="4"/>
        <v>0</v>
      </c>
      <c r="R99" s="173">
        <f t="shared" si="5"/>
        <v>0</v>
      </c>
      <c r="S99" s="173">
        <f t="shared" si="6"/>
        <v>0</v>
      </c>
      <c r="T99" s="144">
        <f t="shared" si="7"/>
        <v>0.17499999999999999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4"/>
        <v>0</v>
      </c>
      <c r="R100" s="173">
        <f t="shared" si="5"/>
        <v>0</v>
      </c>
      <c r="S100" s="173">
        <f t="shared" si="6"/>
        <v>0</v>
      </c>
      <c r="T100" s="144">
        <f t="shared" si="7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/>
      <c r="G101" s="67"/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4"/>
        <v>0</v>
      </c>
      <c r="R101" s="173">
        <f t="shared" si="5"/>
        <v>0</v>
      </c>
      <c r="S101" s="173">
        <f t="shared" si="6"/>
        <v>0</v>
      </c>
      <c r="T101" s="144">
        <f t="shared" si="7"/>
        <v>0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44286</v>
      </c>
      <c r="G102" s="67">
        <v>1</v>
      </c>
      <c r="H102" s="66"/>
      <c r="I102" s="67"/>
      <c r="J102" s="66"/>
      <c r="K102" s="67"/>
      <c r="L102" s="66"/>
      <c r="M102" s="67"/>
      <c r="N102" s="143"/>
      <c r="O102" s="67"/>
      <c r="P102" s="67"/>
      <c r="Q102" s="173">
        <f t="shared" si="4"/>
        <v>0</v>
      </c>
      <c r="R102" s="173">
        <f t="shared" si="5"/>
        <v>0</v>
      </c>
      <c r="S102" s="173">
        <f t="shared" si="6"/>
        <v>0</v>
      </c>
      <c r="T102" s="144">
        <f t="shared" si="7"/>
        <v>1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>
        <v>44188</v>
      </c>
      <c r="G103" s="67">
        <v>1.1499999999999999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4"/>
        <v>0</v>
      </c>
      <c r="R103" s="173">
        <f t="shared" si="5"/>
        <v>0</v>
      </c>
      <c r="S103" s="173">
        <f t="shared" si="6"/>
        <v>0</v>
      </c>
      <c r="T103" s="144">
        <f t="shared" si="7"/>
        <v>1.1499999999999999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4"/>
        <v>0</v>
      </c>
      <c r="R104" s="173">
        <f t="shared" si="5"/>
        <v>0</v>
      </c>
      <c r="S104" s="173">
        <f t="shared" si="6"/>
        <v>0</v>
      </c>
      <c r="T104" s="144">
        <f t="shared" si="7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"/>
        <v>0</v>
      </c>
      <c r="R105" s="173">
        <f t="shared" si="5"/>
        <v>0</v>
      </c>
      <c r="S105" s="173">
        <f t="shared" si="6"/>
        <v>0</v>
      </c>
      <c r="T105" s="144">
        <f t="shared" si="7"/>
        <v>0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44238</v>
      </c>
      <c r="G106" s="67">
        <v>0.11</v>
      </c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4"/>
        <v>0</v>
      </c>
      <c r="R106" s="173">
        <f t="shared" si="5"/>
        <v>0</v>
      </c>
      <c r="S106" s="173">
        <f t="shared" si="6"/>
        <v>0</v>
      </c>
      <c r="T106" s="144">
        <f t="shared" si="7"/>
        <v>0.11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44203</v>
      </c>
      <c r="G107" s="67">
        <v>0.14499999999999999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4"/>
        <v>0</v>
      </c>
      <c r="R107" s="173">
        <f t="shared" si="5"/>
        <v>0</v>
      </c>
      <c r="S107" s="173">
        <f t="shared" si="6"/>
        <v>0</v>
      </c>
      <c r="T107" s="144">
        <f t="shared" si="7"/>
        <v>0.14499999999999999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44305</v>
      </c>
      <c r="G108" s="67">
        <v>0.86699999999999999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</v>
      </c>
      <c r="R108" s="173">
        <f t="shared" si="5"/>
        <v>0</v>
      </c>
      <c r="S108" s="173">
        <f t="shared" si="6"/>
        <v>0</v>
      </c>
      <c r="T108" s="144">
        <f t="shared" si="7"/>
        <v>0.86699999999999999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</v>
      </c>
      <c r="S109" s="173">
        <f t="shared" si="6"/>
        <v>0</v>
      </c>
      <c r="T109" s="144">
        <f t="shared" si="7"/>
        <v>0</v>
      </c>
    </row>
    <row r="110" spans="2:20" x14ac:dyDescent="0.25">
      <c r="B110" s="122" t="s">
        <v>229</v>
      </c>
      <c r="C110" s="145" t="s">
        <v>230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0</v>
      </c>
      <c r="S110" s="173">
        <f t="shared" si="6"/>
        <v>0</v>
      </c>
      <c r="T110" s="144">
        <f t="shared" si="7"/>
        <v>0</v>
      </c>
    </row>
    <row r="111" spans="2:20" x14ac:dyDescent="0.25">
      <c r="B111" s="122" t="s">
        <v>231</v>
      </c>
      <c r="C111" s="145" t="s">
        <v>232</v>
      </c>
      <c r="D111" s="16" t="s">
        <v>15</v>
      </c>
      <c r="E111" s="16" t="s">
        <v>16</v>
      </c>
      <c r="F111" s="148"/>
      <c r="G111" s="149"/>
      <c r="H111" s="148"/>
      <c r="I111" s="149"/>
      <c r="J111" s="148"/>
      <c r="K111" s="149"/>
      <c r="L111" s="148"/>
      <c r="M111" s="150"/>
      <c r="N111" s="151"/>
      <c r="O111" s="149"/>
      <c r="P111" s="149"/>
      <c r="Q111" s="173">
        <f t="shared" si="4"/>
        <v>0</v>
      </c>
      <c r="R111" s="173">
        <f t="shared" si="5"/>
        <v>0</v>
      </c>
      <c r="S111" s="173">
        <f t="shared" si="6"/>
        <v>0</v>
      </c>
      <c r="T111" s="144">
        <f t="shared" si="7"/>
        <v>0</v>
      </c>
    </row>
    <row r="112" spans="2:20" x14ac:dyDescent="0.25">
      <c r="B112" s="122" t="s">
        <v>233</v>
      </c>
      <c r="C112" s="145" t="s">
        <v>234</v>
      </c>
      <c r="D112" s="16" t="s">
        <v>15</v>
      </c>
      <c r="E112" s="16" t="s">
        <v>16</v>
      </c>
      <c r="F112" s="148"/>
      <c r="G112" s="149"/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</v>
      </c>
      <c r="S112" s="173">
        <f t="shared" si="6"/>
        <v>0</v>
      </c>
      <c r="T112" s="144">
        <f t="shared" si="7"/>
        <v>0</v>
      </c>
    </row>
    <row r="113" spans="2:20" x14ac:dyDescent="0.25">
      <c r="B113" s="122" t="s">
        <v>235</v>
      </c>
      <c r="C113" s="145" t="s">
        <v>236</v>
      </c>
      <c r="D113" s="16" t="s">
        <v>237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4"/>
        <v>0</v>
      </c>
      <c r="R113" s="173">
        <f t="shared" si="5"/>
        <v>0</v>
      </c>
      <c r="S113" s="173">
        <f t="shared" si="6"/>
        <v>0</v>
      </c>
      <c r="T113" s="144">
        <f t="shared" si="7"/>
        <v>0</v>
      </c>
    </row>
    <row r="114" spans="2:20" x14ac:dyDescent="0.25">
      <c r="B114" s="122" t="s">
        <v>623</v>
      </c>
      <c r="C114" s="145" t="s">
        <v>239</v>
      </c>
      <c r="D114" s="16" t="s">
        <v>15</v>
      </c>
      <c r="E114" s="16" t="s">
        <v>16</v>
      </c>
      <c r="F114" s="66">
        <v>44270</v>
      </c>
      <c r="G114" s="67">
        <v>0.63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</v>
      </c>
      <c r="R114" s="173">
        <f t="shared" si="5"/>
        <v>0</v>
      </c>
      <c r="S114" s="173">
        <f t="shared" si="6"/>
        <v>0</v>
      </c>
      <c r="T114" s="144">
        <f t="shared" si="7"/>
        <v>0.63</v>
      </c>
    </row>
    <row r="115" spans="2:20" x14ac:dyDescent="0.25">
      <c r="B115" s="122" t="s">
        <v>242</v>
      </c>
      <c r="C115" s="145" t="s">
        <v>243</v>
      </c>
      <c r="D115" s="16" t="s">
        <v>15</v>
      </c>
      <c r="E115" s="16" t="s">
        <v>21</v>
      </c>
      <c r="F115" s="66">
        <v>44302</v>
      </c>
      <c r="G115" s="67">
        <v>11.4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4"/>
        <v>0</v>
      </c>
      <c r="R115" s="173">
        <f t="shared" si="5"/>
        <v>0</v>
      </c>
      <c r="S115" s="173">
        <f t="shared" si="6"/>
        <v>0</v>
      </c>
      <c r="T115" s="144">
        <f t="shared" si="7"/>
        <v>11.4</v>
      </c>
    </row>
    <row r="116" spans="2:20" x14ac:dyDescent="0.25">
      <c r="B116" s="122" t="s">
        <v>248</v>
      </c>
      <c r="C116" s="145" t="s">
        <v>249</v>
      </c>
      <c r="D116" s="16" t="s">
        <v>15</v>
      </c>
      <c r="E116" s="16" t="s">
        <v>21</v>
      </c>
      <c r="F116" s="66">
        <v>44284</v>
      </c>
      <c r="G116" s="67">
        <v>64</v>
      </c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4"/>
        <v>0</v>
      </c>
      <c r="R116" s="173">
        <f t="shared" si="5"/>
        <v>0</v>
      </c>
      <c r="S116" s="173">
        <f t="shared" si="6"/>
        <v>0</v>
      </c>
      <c r="T116" s="144">
        <f t="shared" si="7"/>
        <v>64</v>
      </c>
    </row>
    <row r="117" spans="2:20" x14ac:dyDescent="0.25">
      <c r="B117" s="122" t="s">
        <v>250</v>
      </c>
      <c r="C117" s="145" t="s">
        <v>251</v>
      </c>
      <c r="D117" s="16" t="s">
        <v>15</v>
      </c>
      <c r="E117" s="16" t="s">
        <v>762</v>
      </c>
      <c r="F117" s="66">
        <v>44245</v>
      </c>
      <c r="G117" s="67">
        <v>23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4"/>
        <v>0</v>
      </c>
      <c r="R117" s="173">
        <f t="shared" si="5"/>
        <v>0</v>
      </c>
      <c r="S117" s="173">
        <f t="shared" si="6"/>
        <v>0</v>
      </c>
      <c r="T117" s="144">
        <f t="shared" si="7"/>
        <v>23</v>
      </c>
    </row>
    <row r="118" spans="2:20" x14ac:dyDescent="0.25">
      <c r="B118" s="122" t="s">
        <v>252</v>
      </c>
      <c r="C118" s="145" t="s">
        <v>253</v>
      </c>
      <c r="D118" s="16" t="s">
        <v>15</v>
      </c>
      <c r="E118" s="16" t="s">
        <v>56</v>
      </c>
      <c r="F118" s="66"/>
      <c r="G118" s="67"/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4"/>
        <v>0</v>
      </c>
      <c r="R118" s="173">
        <f t="shared" si="5"/>
        <v>0</v>
      </c>
      <c r="S118" s="173">
        <f t="shared" si="6"/>
        <v>0</v>
      </c>
      <c r="T118" s="144">
        <f t="shared" si="7"/>
        <v>0</v>
      </c>
    </row>
    <row r="119" spans="2:20" x14ac:dyDescent="0.25">
      <c r="B119" s="122" t="s">
        <v>254</v>
      </c>
      <c r="C119" s="145" t="s">
        <v>255</v>
      </c>
      <c r="D119" s="41" t="s">
        <v>27</v>
      </c>
      <c r="E119" s="41" t="s">
        <v>16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4"/>
        <v>0</v>
      </c>
      <c r="R119" s="173">
        <f t="shared" si="5"/>
        <v>0</v>
      </c>
      <c r="S119" s="173">
        <f t="shared" si="6"/>
        <v>0</v>
      </c>
      <c r="T119" s="144">
        <f t="shared" si="7"/>
        <v>0</v>
      </c>
    </row>
    <row r="120" spans="2:20" x14ac:dyDescent="0.25">
      <c r="B120" s="122" t="s">
        <v>256</v>
      </c>
      <c r="C120" s="145" t="s">
        <v>257</v>
      </c>
      <c r="D120" s="41" t="s">
        <v>15</v>
      </c>
      <c r="E120" s="41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0</v>
      </c>
      <c r="S120" s="173">
        <f t="shared" si="6"/>
        <v>0</v>
      </c>
      <c r="T120" s="144">
        <f t="shared" si="7"/>
        <v>0</v>
      </c>
    </row>
    <row r="121" spans="2:20" x14ac:dyDescent="0.25">
      <c r="B121" s="122" t="s">
        <v>258</v>
      </c>
      <c r="C121" s="145" t="s">
        <v>259</v>
      </c>
      <c r="D121" s="16" t="s">
        <v>15</v>
      </c>
      <c r="E121" s="16" t="s">
        <v>16</v>
      </c>
      <c r="F121" s="66">
        <v>44305</v>
      </c>
      <c r="G121" s="67">
        <v>1.85</v>
      </c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4"/>
        <v>0</v>
      </c>
      <c r="R121" s="173">
        <f t="shared" si="5"/>
        <v>0</v>
      </c>
      <c r="S121" s="173">
        <f t="shared" si="6"/>
        <v>0</v>
      </c>
      <c r="T121" s="144">
        <f t="shared" si="7"/>
        <v>1.85</v>
      </c>
    </row>
    <row r="122" spans="2:20" x14ac:dyDescent="0.25">
      <c r="B122" s="122" t="s">
        <v>260</v>
      </c>
      <c r="C122" s="145" t="s">
        <v>261</v>
      </c>
      <c r="D122" s="16" t="s">
        <v>15</v>
      </c>
      <c r="E122" s="16" t="s">
        <v>200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4"/>
        <v>0</v>
      </c>
      <c r="R122" s="173">
        <f t="shared" si="5"/>
        <v>0</v>
      </c>
      <c r="S122" s="173">
        <f t="shared" si="6"/>
        <v>0</v>
      </c>
      <c r="T122" s="144">
        <f t="shared" si="7"/>
        <v>0</v>
      </c>
    </row>
    <row r="123" spans="2:20" x14ac:dyDescent="0.25">
      <c r="B123" s="122" t="s">
        <v>626</v>
      </c>
      <c r="C123" s="145" t="s">
        <v>627</v>
      </c>
      <c r="D123" s="16" t="s">
        <v>24</v>
      </c>
      <c r="E123" s="16" t="s">
        <v>16</v>
      </c>
      <c r="F123" s="66">
        <v>44257</v>
      </c>
      <c r="G123" s="67">
        <v>1.5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"/>
        <v>0</v>
      </c>
      <c r="R123" s="173">
        <f t="shared" si="5"/>
        <v>0</v>
      </c>
      <c r="S123" s="173">
        <f t="shared" si="6"/>
        <v>0</v>
      </c>
      <c r="T123" s="144">
        <f t="shared" si="7"/>
        <v>1.5</v>
      </c>
    </row>
    <row r="124" spans="2:20" x14ac:dyDescent="0.25">
      <c r="B124" s="122" t="s">
        <v>264</v>
      </c>
      <c r="C124" s="145" t="s">
        <v>265</v>
      </c>
      <c r="D124" s="47" t="s">
        <v>15</v>
      </c>
      <c r="E124" s="47" t="s">
        <v>56</v>
      </c>
      <c r="F124" s="66">
        <v>44266</v>
      </c>
      <c r="G124" s="67">
        <v>0.15</v>
      </c>
      <c r="H124" s="66"/>
      <c r="I124" s="67"/>
      <c r="J124" s="66"/>
      <c r="K124" s="67"/>
      <c r="L124" s="66"/>
      <c r="M124" s="67"/>
      <c r="N124" s="143"/>
      <c r="O124" s="67"/>
      <c r="P124" s="67"/>
      <c r="Q124" s="173">
        <f t="shared" si="4"/>
        <v>0</v>
      </c>
      <c r="R124" s="173">
        <f t="shared" si="5"/>
        <v>0</v>
      </c>
      <c r="S124" s="173">
        <f t="shared" si="6"/>
        <v>0</v>
      </c>
      <c r="T124" s="144">
        <f t="shared" si="7"/>
        <v>0.15</v>
      </c>
    </row>
    <row r="125" spans="2:20" x14ac:dyDescent="0.25">
      <c r="B125" s="122" t="s">
        <v>266</v>
      </c>
      <c r="C125" s="145" t="s">
        <v>267</v>
      </c>
      <c r="D125" s="16" t="s">
        <v>15</v>
      </c>
      <c r="E125" s="16" t="s">
        <v>16</v>
      </c>
      <c r="F125" s="66">
        <v>44208</v>
      </c>
      <c r="G125" s="67">
        <v>0.16800000000000001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</v>
      </c>
      <c r="R125" s="173">
        <f t="shared" si="5"/>
        <v>0</v>
      </c>
      <c r="S125" s="173">
        <f t="shared" si="6"/>
        <v>0</v>
      </c>
      <c r="T125" s="144">
        <f t="shared" si="7"/>
        <v>0.16800000000000001</v>
      </c>
    </row>
    <row r="126" spans="2:20" x14ac:dyDescent="0.25">
      <c r="B126" s="122" t="s">
        <v>268</v>
      </c>
      <c r="C126" s="145" t="s">
        <v>269</v>
      </c>
      <c r="D126" s="16" t="s">
        <v>15</v>
      </c>
      <c r="E126" s="16" t="s">
        <v>762</v>
      </c>
      <c r="F126" s="66">
        <v>44245</v>
      </c>
      <c r="G126" s="67">
        <v>48.01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4"/>
        <v>0</v>
      </c>
      <c r="R126" s="173">
        <f t="shared" si="5"/>
        <v>0</v>
      </c>
      <c r="S126" s="173">
        <f t="shared" si="6"/>
        <v>0</v>
      </c>
      <c r="T126" s="144">
        <f t="shared" si="7"/>
        <v>48.01</v>
      </c>
    </row>
    <row r="127" spans="2:20" x14ac:dyDescent="0.25">
      <c r="B127" s="122" t="s">
        <v>270</v>
      </c>
      <c r="C127" s="145" t="s">
        <v>271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67"/>
      <c r="N127" s="143"/>
      <c r="O127" s="67"/>
      <c r="P127" s="67"/>
      <c r="Q127" s="173">
        <f t="shared" si="4"/>
        <v>0</v>
      </c>
      <c r="R127" s="173">
        <f t="shared" si="5"/>
        <v>0</v>
      </c>
      <c r="S127" s="173">
        <f t="shared" si="6"/>
        <v>0</v>
      </c>
      <c r="T127" s="144">
        <f t="shared" si="7"/>
        <v>0</v>
      </c>
    </row>
    <row r="128" spans="2:20" x14ac:dyDescent="0.25">
      <c r="B128" s="122" t="s">
        <v>273</v>
      </c>
      <c r="C128" s="145" t="s">
        <v>274</v>
      </c>
      <c r="D128" s="16" t="s">
        <v>15</v>
      </c>
      <c r="E128" s="16" t="s">
        <v>16</v>
      </c>
      <c r="F128" s="66">
        <v>44243</v>
      </c>
      <c r="G128" s="67">
        <v>0.12</v>
      </c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</v>
      </c>
      <c r="R128" s="173">
        <f t="shared" si="5"/>
        <v>0</v>
      </c>
      <c r="S128" s="173">
        <f t="shared" si="6"/>
        <v>0</v>
      </c>
      <c r="T128" s="144">
        <f t="shared" si="7"/>
        <v>0.12</v>
      </c>
    </row>
    <row r="129" spans="2:20" x14ac:dyDescent="0.25">
      <c r="B129" s="122" t="s">
        <v>276</v>
      </c>
      <c r="C129" s="145" t="s">
        <v>277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</v>
      </c>
      <c r="R129" s="173">
        <f t="shared" si="5"/>
        <v>0</v>
      </c>
      <c r="S129" s="173">
        <f t="shared" si="6"/>
        <v>0</v>
      </c>
      <c r="T129" s="144">
        <f t="shared" si="7"/>
        <v>0</v>
      </c>
    </row>
    <row r="130" spans="2:20" x14ac:dyDescent="0.25">
      <c r="B130" s="122" t="s">
        <v>278</v>
      </c>
      <c r="C130" s="145" t="s">
        <v>279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0</v>
      </c>
      <c r="S130" s="173">
        <f t="shared" si="6"/>
        <v>0</v>
      </c>
      <c r="T130" s="144">
        <f t="shared" si="7"/>
        <v>0</v>
      </c>
    </row>
    <row r="131" spans="2:20" x14ac:dyDescent="0.25">
      <c r="B131" s="122" t="s">
        <v>752</v>
      </c>
      <c r="C131" s="145" t="s">
        <v>753</v>
      </c>
      <c r="D131" s="16" t="s">
        <v>237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/>
      <c r="R131" s="173"/>
      <c r="S131" s="173"/>
      <c r="T131" s="144">
        <f t="shared" si="7"/>
        <v>0</v>
      </c>
    </row>
    <row r="132" spans="2:20" x14ac:dyDescent="0.25">
      <c r="B132" s="122" t="s">
        <v>284</v>
      </c>
      <c r="C132" s="145" t="s">
        <v>285</v>
      </c>
      <c r="D132" s="16" t="s">
        <v>15</v>
      </c>
      <c r="E132" s="16" t="s">
        <v>21</v>
      </c>
      <c r="F132" s="66">
        <v>44302</v>
      </c>
      <c r="G132" s="67">
        <v>1.75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4"/>
        <v>0</v>
      </c>
      <c r="R132" s="173">
        <f t="shared" si="5"/>
        <v>0</v>
      </c>
      <c r="S132" s="173">
        <f t="shared" si="6"/>
        <v>0</v>
      </c>
      <c r="T132" s="144">
        <f t="shared" si="7"/>
        <v>1.75</v>
      </c>
    </row>
    <row r="133" spans="2:20" x14ac:dyDescent="0.25">
      <c r="B133" s="14" t="s">
        <v>286</v>
      </c>
      <c r="C133" s="145" t="s">
        <v>287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0</v>
      </c>
      <c r="S133" s="173">
        <f t="shared" si="6"/>
        <v>0</v>
      </c>
      <c r="T133" s="144">
        <f t="shared" si="7"/>
        <v>0</v>
      </c>
    </row>
    <row r="134" spans="2:20" x14ac:dyDescent="0.25">
      <c r="B134" s="122" t="s">
        <v>288</v>
      </c>
      <c r="C134" s="145" t="s">
        <v>289</v>
      </c>
      <c r="D134" s="16" t="s">
        <v>27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</v>
      </c>
      <c r="S134" s="173">
        <f t="shared" si="6"/>
        <v>0</v>
      </c>
      <c r="T134" s="144">
        <f t="shared" si="7"/>
        <v>0</v>
      </c>
    </row>
    <row r="135" spans="2:20" x14ac:dyDescent="0.25">
      <c r="B135" s="122" t="s">
        <v>290</v>
      </c>
      <c r="C135" s="145" t="s">
        <v>291</v>
      </c>
      <c r="D135" s="16" t="s">
        <v>24</v>
      </c>
      <c r="E135" s="16" t="s">
        <v>16</v>
      </c>
      <c r="F135" s="66">
        <v>44215</v>
      </c>
      <c r="G135" s="67">
        <v>2.5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4"/>
        <v>0</v>
      </c>
      <c r="R135" s="173">
        <f t="shared" si="5"/>
        <v>0</v>
      </c>
      <c r="S135" s="173">
        <f t="shared" si="6"/>
        <v>0</v>
      </c>
      <c r="T135" s="144">
        <f t="shared" si="7"/>
        <v>2.5</v>
      </c>
    </row>
    <row r="136" spans="2:20" x14ac:dyDescent="0.25">
      <c r="B136" s="122" t="s">
        <v>292</v>
      </c>
      <c r="C136" s="145" t="s">
        <v>293</v>
      </c>
      <c r="D136" s="16" t="s">
        <v>15</v>
      </c>
      <c r="E136" s="16" t="s">
        <v>16</v>
      </c>
      <c r="F136" s="66">
        <v>44299</v>
      </c>
      <c r="G136" s="67">
        <v>0.38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4"/>
        <v>0</v>
      </c>
      <c r="R136" s="173">
        <f t="shared" si="5"/>
        <v>0</v>
      </c>
      <c r="S136" s="173">
        <f t="shared" si="6"/>
        <v>0</v>
      </c>
      <c r="T136" s="144">
        <f t="shared" si="7"/>
        <v>0.38</v>
      </c>
    </row>
    <row r="137" spans="2:20" x14ac:dyDescent="0.25">
      <c r="B137" s="122" t="s">
        <v>294</v>
      </c>
      <c r="C137" s="145" t="s">
        <v>295</v>
      </c>
      <c r="D137" s="16" t="s">
        <v>15</v>
      </c>
      <c r="E137" s="16" t="s">
        <v>200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</v>
      </c>
      <c r="S137" s="173">
        <f t="shared" si="6"/>
        <v>0</v>
      </c>
      <c r="T137" s="144">
        <f t="shared" si="7"/>
        <v>0</v>
      </c>
    </row>
    <row r="138" spans="2:20" x14ac:dyDescent="0.25">
      <c r="B138" s="122" t="s">
        <v>688</v>
      </c>
      <c r="C138" s="145" t="s">
        <v>689</v>
      </c>
      <c r="D138" s="16" t="s">
        <v>24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4"/>
        <v>0</v>
      </c>
      <c r="R138" s="173">
        <f t="shared" si="5"/>
        <v>0</v>
      </c>
      <c r="S138" s="173">
        <f t="shared" si="6"/>
        <v>0</v>
      </c>
      <c r="T138" s="144">
        <f t="shared" si="7"/>
        <v>0</v>
      </c>
    </row>
    <row r="139" spans="2:20" x14ac:dyDescent="0.25">
      <c r="B139" s="122" t="s">
        <v>296</v>
      </c>
      <c r="C139" s="145" t="s">
        <v>297</v>
      </c>
      <c r="D139" s="16" t="s">
        <v>15</v>
      </c>
      <c r="E139" s="16" t="s">
        <v>16</v>
      </c>
      <c r="F139" s="66">
        <v>44302</v>
      </c>
      <c r="G139" s="67">
        <v>8.6999999999999994E-2</v>
      </c>
      <c r="H139" s="148"/>
      <c r="I139" s="149"/>
      <c r="J139" s="148"/>
      <c r="K139" s="149"/>
      <c r="L139" s="148"/>
      <c r="M139" s="149"/>
      <c r="N139" s="151"/>
      <c r="O139" s="149"/>
      <c r="P139" s="149"/>
      <c r="Q139" s="173">
        <f t="shared" si="4"/>
        <v>0</v>
      </c>
      <c r="R139" s="173">
        <f t="shared" si="5"/>
        <v>0</v>
      </c>
      <c r="S139" s="173">
        <f t="shared" si="6"/>
        <v>0</v>
      </c>
      <c r="T139" s="144">
        <f t="shared" si="7"/>
        <v>8.6999999999999994E-2</v>
      </c>
    </row>
    <row r="140" spans="2:20" x14ac:dyDescent="0.25">
      <c r="B140" s="122" t="s">
        <v>298</v>
      </c>
      <c r="C140" s="145" t="s">
        <v>299</v>
      </c>
      <c r="D140" s="16" t="s">
        <v>15</v>
      </c>
      <c r="E140" s="16" t="s">
        <v>21</v>
      </c>
      <c r="F140" s="66"/>
      <c r="G140" s="67"/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4"/>
        <v>0</v>
      </c>
      <c r="R140" s="173">
        <f t="shared" si="5"/>
        <v>0</v>
      </c>
      <c r="S140" s="173">
        <f t="shared" si="6"/>
        <v>0</v>
      </c>
      <c r="T140" s="144">
        <f t="shared" si="7"/>
        <v>0</v>
      </c>
    </row>
    <row r="141" spans="2:20" x14ac:dyDescent="0.25">
      <c r="B141" s="122" t="s">
        <v>300</v>
      </c>
      <c r="C141" s="145" t="s">
        <v>301</v>
      </c>
      <c r="D141" s="16" t="s">
        <v>24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0</v>
      </c>
      <c r="S141" s="173">
        <f t="shared" si="6"/>
        <v>0</v>
      </c>
      <c r="T141" s="144">
        <f t="shared" si="7"/>
        <v>0</v>
      </c>
    </row>
    <row r="142" spans="2:20" x14ac:dyDescent="0.25">
      <c r="B142" s="122" t="s">
        <v>302</v>
      </c>
      <c r="C142" s="145" t="s">
        <v>303</v>
      </c>
      <c r="D142" s="16" t="s">
        <v>15</v>
      </c>
      <c r="E142" s="16" t="s">
        <v>762</v>
      </c>
      <c r="F142" s="66">
        <v>44301</v>
      </c>
      <c r="G142" s="67">
        <v>12.64</v>
      </c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0</v>
      </c>
      <c r="S142" s="173">
        <f t="shared" si="6"/>
        <v>0</v>
      </c>
      <c r="T142" s="144">
        <f t="shared" si="7"/>
        <v>12.64</v>
      </c>
    </row>
    <row r="143" spans="2:20" x14ac:dyDescent="0.25">
      <c r="B143" s="122" t="s">
        <v>304</v>
      </c>
      <c r="C143" s="145" t="s">
        <v>305</v>
      </c>
      <c r="D143" s="16" t="s">
        <v>24</v>
      </c>
      <c r="E143" s="16" t="s">
        <v>16</v>
      </c>
      <c r="F143" s="66"/>
      <c r="G143" s="67"/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0</v>
      </c>
      <c r="S143" s="173">
        <f t="shared" si="6"/>
        <v>0</v>
      </c>
      <c r="T143" s="144">
        <f t="shared" si="7"/>
        <v>0</v>
      </c>
    </row>
    <row r="144" spans="2:20" x14ac:dyDescent="0.25">
      <c r="B144" s="122" t="s">
        <v>750</v>
      </c>
      <c r="C144" s="145" t="s">
        <v>751</v>
      </c>
      <c r="D144" s="16" t="s">
        <v>15</v>
      </c>
      <c r="E144" s="16" t="s">
        <v>16</v>
      </c>
      <c r="F144" s="66"/>
      <c r="G144" s="67"/>
      <c r="H144" s="66"/>
      <c r="I144" s="67"/>
      <c r="J144" s="66"/>
      <c r="K144" s="67"/>
      <c r="L144" s="66"/>
      <c r="M144" s="67"/>
      <c r="N144" s="143"/>
      <c r="O144" s="67"/>
      <c r="P144" s="67"/>
      <c r="Q144" s="173"/>
      <c r="R144" s="173"/>
      <c r="S144" s="173"/>
      <c r="T144" s="144">
        <f t="shared" si="7"/>
        <v>0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44259</v>
      </c>
      <c r="G145" s="67">
        <f>1.06/1.2048</f>
        <v>0.8798140770252324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4"/>
        <v>0</v>
      </c>
      <c r="R145" s="173">
        <f t="shared" si="5"/>
        <v>0</v>
      </c>
      <c r="S145" s="173">
        <f t="shared" si="6"/>
        <v>0</v>
      </c>
      <c r="T145" s="144">
        <f t="shared" si="7"/>
        <v>0.8798140770252324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762</v>
      </c>
      <c r="F146" s="66">
        <v>44301</v>
      </c>
      <c r="G146" s="67">
        <v>0.56999999999999995</v>
      </c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4"/>
        <v>0</v>
      </c>
      <c r="R146" s="173">
        <f t="shared" si="5"/>
        <v>0</v>
      </c>
      <c r="S146" s="173">
        <f t="shared" si="6"/>
        <v>0</v>
      </c>
      <c r="T146" s="144">
        <f t="shared" si="7"/>
        <v>0.56999999999999995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23" si="8">IF(F147&lt;=ExpQ1,G147,0)+IF(H147&lt;=ExpQ1,I147,0)+IF(J147&lt;=ExpQ1,K147,0)+IF(L147&lt;=ExpQ1,M147,0)+IF(N147&lt;=ExpQ1,O147,0)</f>
        <v>0</v>
      </c>
      <c r="R147" s="173">
        <f t="shared" ref="R147:R223" si="9">IF(F147&lt;=ExpH1,G147,0)+IF(H147&lt;=ExpH1,I147,0)+IF(J147&lt;=ExpH1,K147,0)+IF(L147&lt;=ExpH1,M147,0)+IF(N147&lt;=ExpH1,O147,0)</f>
        <v>0</v>
      </c>
      <c r="S147" s="173">
        <f t="shared" ref="S147:S223" si="10">IF(F147&lt;=ExpQ3,G147,0)+IF(H147&lt;=ExpQ3,I147,0)+IF(J147&lt;=ExpQ3,K147,0)+IF(L147&lt;=ExpQ3,M147,0)+IF(N147&lt;=ExpQ3,O147,0)</f>
        <v>0</v>
      </c>
      <c r="T147" s="144">
        <f t="shared" ref="T147:T223" si="11">G147+I147+K147+M147+O147</f>
        <v>0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8"/>
        <v>0</v>
      </c>
      <c r="R148" s="173">
        <f t="shared" si="9"/>
        <v>0</v>
      </c>
      <c r="S148" s="173">
        <f t="shared" si="10"/>
        <v>0</v>
      </c>
      <c r="T148" s="144">
        <f t="shared" si="11"/>
        <v>0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8"/>
        <v>0</v>
      </c>
      <c r="R149" s="173">
        <f t="shared" si="9"/>
        <v>0</v>
      </c>
      <c r="S149" s="173">
        <f t="shared" si="10"/>
        <v>0</v>
      </c>
      <c r="T149" s="144">
        <f t="shared" si="11"/>
        <v>0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8"/>
        <v>0</v>
      </c>
      <c r="R150" s="173">
        <f t="shared" si="9"/>
        <v>0</v>
      </c>
      <c r="S150" s="173">
        <f t="shared" si="10"/>
        <v>0</v>
      </c>
      <c r="T150" s="144">
        <f t="shared" si="11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8"/>
        <v>0</v>
      </c>
      <c r="R151" s="173">
        <f t="shared" si="9"/>
        <v>0</v>
      </c>
      <c r="S151" s="173">
        <f t="shared" si="10"/>
        <v>0</v>
      </c>
      <c r="T151" s="144">
        <f t="shared" si="11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8"/>
        <v>0</v>
      </c>
      <c r="R152" s="173">
        <f t="shared" si="9"/>
        <v>0</v>
      </c>
      <c r="S152" s="173">
        <f t="shared" si="10"/>
        <v>0</v>
      </c>
      <c r="T152" s="144">
        <f t="shared" si="11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8"/>
        <v>0</v>
      </c>
      <c r="R153" s="173">
        <f t="shared" si="9"/>
        <v>0</v>
      </c>
      <c r="S153" s="173">
        <f t="shared" si="10"/>
        <v>0</v>
      </c>
      <c r="T153" s="144">
        <f t="shared" si="11"/>
        <v>0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8"/>
        <v>0</v>
      </c>
      <c r="R154" s="173">
        <f t="shared" si="9"/>
        <v>0</v>
      </c>
      <c r="S154" s="173">
        <f t="shared" si="10"/>
        <v>0</v>
      </c>
      <c r="T154" s="144">
        <f t="shared" si="11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66">
        <v>44284</v>
      </c>
      <c r="G155" s="67">
        <v>0.22500000000000001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8"/>
        <v>0</v>
      </c>
      <c r="R155" s="173">
        <f t="shared" si="9"/>
        <v>0</v>
      </c>
      <c r="S155" s="173">
        <f t="shared" si="10"/>
        <v>0</v>
      </c>
      <c r="T155" s="144">
        <f t="shared" si="11"/>
        <v>0.22500000000000001</v>
      </c>
    </row>
    <row r="156" spans="2:20" x14ac:dyDescent="0.25">
      <c r="B156" s="122" t="s">
        <v>329</v>
      </c>
      <c r="C156" s="145" t="s">
        <v>330</v>
      </c>
      <c r="D156" s="47" t="s">
        <v>24</v>
      </c>
      <c r="E156" s="47" t="s">
        <v>16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8"/>
        <v>0</v>
      </c>
      <c r="R156" s="173">
        <f t="shared" si="9"/>
        <v>0</v>
      </c>
      <c r="S156" s="173">
        <f t="shared" si="10"/>
        <v>0</v>
      </c>
      <c r="T156" s="144">
        <f t="shared" si="11"/>
        <v>0</v>
      </c>
    </row>
    <row r="157" spans="2:20" x14ac:dyDescent="0.25">
      <c r="B157" s="122" t="s">
        <v>333</v>
      </c>
      <c r="C157" s="145" t="s">
        <v>334</v>
      </c>
      <c r="D157" s="16" t="s">
        <v>15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8"/>
        <v>0</v>
      </c>
      <c r="R157" s="173">
        <f t="shared" si="9"/>
        <v>0</v>
      </c>
      <c r="S157" s="173">
        <f t="shared" si="10"/>
        <v>0</v>
      </c>
      <c r="T157" s="144">
        <f t="shared" si="11"/>
        <v>0</v>
      </c>
    </row>
    <row r="158" spans="2:20" x14ac:dyDescent="0.25">
      <c r="B158" s="122" t="s">
        <v>335</v>
      </c>
      <c r="C158" s="145" t="s">
        <v>336</v>
      </c>
      <c r="D158" s="16" t="s">
        <v>15</v>
      </c>
      <c r="E158" s="16" t="s">
        <v>762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8"/>
        <v>0</v>
      </c>
      <c r="R158" s="173">
        <f t="shared" si="9"/>
        <v>0</v>
      </c>
      <c r="S158" s="173">
        <f t="shared" si="10"/>
        <v>0</v>
      </c>
      <c r="T158" s="144">
        <f t="shared" si="11"/>
        <v>0</v>
      </c>
    </row>
    <row r="159" spans="2:20" x14ac:dyDescent="0.25">
      <c r="B159" s="122" t="s">
        <v>337</v>
      </c>
      <c r="C159" s="145" t="s">
        <v>338</v>
      </c>
      <c r="D159" s="16" t="s">
        <v>24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8"/>
        <v>0</v>
      </c>
      <c r="R159" s="173">
        <f t="shared" si="9"/>
        <v>0</v>
      </c>
      <c r="S159" s="173">
        <f t="shared" si="10"/>
        <v>0</v>
      </c>
      <c r="T159" s="144">
        <f t="shared" si="11"/>
        <v>0</v>
      </c>
    </row>
    <row r="160" spans="2:20" x14ac:dyDescent="0.25">
      <c r="B160" s="122" t="s">
        <v>339</v>
      </c>
      <c r="C160" s="145" t="s">
        <v>340</v>
      </c>
      <c r="D160" s="16" t="s">
        <v>15</v>
      </c>
      <c r="E160" s="16" t="s">
        <v>16</v>
      </c>
      <c r="F160" s="66">
        <v>44286</v>
      </c>
      <c r="G160" s="67">
        <v>0.4</v>
      </c>
      <c r="H160" s="66"/>
      <c r="I160" s="67"/>
      <c r="J160" s="156"/>
      <c r="K160" s="157"/>
      <c r="L160" s="156"/>
      <c r="M160" s="158"/>
      <c r="N160" s="159"/>
      <c r="O160" s="157"/>
      <c r="P160" s="157"/>
      <c r="Q160" s="173">
        <f t="shared" si="8"/>
        <v>0</v>
      </c>
      <c r="R160" s="173">
        <f t="shared" si="9"/>
        <v>0</v>
      </c>
      <c r="S160" s="173">
        <f t="shared" si="10"/>
        <v>0</v>
      </c>
      <c r="T160" s="144">
        <f t="shared" si="11"/>
        <v>0.4</v>
      </c>
    </row>
    <row r="161" spans="2:20" x14ac:dyDescent="0.25">
      <c r="B161" s="122" t="s">
        <v>341</v>
      </c>
      <c r="C161" s="145" t="s">
        <v>342</v>
      </c>
      <c r="D161" s="16" t="s">
        <v>15</v>
      </c>
      <c r="E161" s="16" t="s">
        <v>21</v>
      </c>
      <c r="F161" s="66">
        <v>44305</v>
      </c>
      <c r="G161" s="67">
        <v>2.75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8"/>
        <v>0</v>
      </c>
      <c r="R161" s="173">
        <f t="shared" si="9"/>
        <v>0</v>
      </c>
      <c r="S161" s="173">
        <f t="shared" si="10"/>
        <v>0</v>
      </c>
      <c r="T161" s="144">
        <f t="shared" si="11"/>
        <v>2.75</v>
      </c>
    </row>
    <row r="162" spans="2:20" x14ac:dyDescent="0.25">
      <c r="B162" s="122" t="s">
        <v>343</v>
      </c>
      <c r="C162" s="145" t="s">
        <v>344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8"/>
        <v>0</v>
      </c>
      <c r="R162" s="173">
        <f t="shared" si="9"/>
        <v>0</v>
      </c>
      <c r="S162" s="173">
        <f t="shared" si="10"/>
        <v>0</v>
      </c>
      <c r="T162" s="144">
        <f t="shared" si="11"/>
        <v>0</v>
      </c>
    </row>
    <row r="163" spans="2:20" x14ac:dyDescent="0.25">
      <c r="B163" s="122" t="s">
        <v>345</v>
      </c>
      <c r="C163" s="145" t="s">
        <v>346</v>
      </c>
      <c r="D163" s="16" t="s">
        <v>15</v>
      </c>
      <c r="E163" s="16" t="s">
        <v>16</v>
      </c>
      <c r="F163" s="148"/>
      <c r="G163" s="149"/>
      <c r="H163" s="148"/>
      <c r="I163" s="149"/>
      <c r="J163" s="148"/>
      <c r="K163" s="149"/>
      <c r="L163" s="148"/>
      <c r="M163" s="150"/>
      <c r="N163" s="151"/>
      <c r="O163" s="149"/>
      <c r="P163" s="149"/>
      <c r="Q163" s="173">
        <f t="shared" si="8"/>
        <v>0</v>
      </c>
      <c r="R163" s="173">
        <f t="shared" si="9"/>
        <v>0</v>
      </c>
      <c r="S163" s="173">
        <f t="shared" si="10"/>
        <v>0</v>
      </c>
      <c r="T163" s="144">
        <f t="shared" si="11"/>
        <v>0</v>
      </c>
    </row>
    <row r="164" spans="2:20" x14ac:dyDescent="0.25">
      <c r="B164" s="122" t="s">
        <v>757</v>
      </c>
      <c r="C164" s="145" t="s">
        <v>758</v>
      </c>
      <c r="D164" s="16" t="s">
        <v>15</v>
      </c>
      <c r="E164" s="16" t="s">
        <v>16</v>
      </c>
      <c r="F164" s="148"/>
      <c r="G164" s="149"/>
      <c r="H164" s="148"/>
      <c r="I164" s="149"/>
      <c r="J164" s="148"/>
      <c r="K164" s="149"/>
      <c r="L164" s="148"/>
      <c r="M164" s="150"/>
      <c r="N164" s="151"/>
      <c r="O164" s="149"/>
      <c r="P164" s="149"/>
      <c r="Q164" s="173"/>
      <c r="R164" s="173"/>
      <c r="S164" s="173"/>
      <c r="T164" s="144">
        <f t="shared" si="11"/>
        <v>0</v>
      </c>
    </row>
    <row r="165" spans="2:20" x14ac:dyDescent="0.25">
      <c r="B165" s="122" t="s">
        <v>347</v>
      </c>
      <c r="C165" s="145" t="s">
        <v>348</v>
      </c>
      <c r="D165" s="16" t="s">
        <v>15</v>
      </c>
      <c r="E165" s="16" t="s">
        <v>16</v>
      </c>
      <c r="F165" s="148">
        <v>44246</v>
      </c>
      <c r="G165" s="149">
        <v>7.0000000000000007E-2</v>
      </c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8"/>
        <v>0</v>
      </c>
      <c r="R165" s="173">
        <f t="shared" si="9"/>
        <v>0</v>
      </c>
      <c r="S165" s="173">
        <f t="shared" si="10"/>
        <v>0</v>
      </c>
      <c r="T165" s="144">
        <f t="shared" si="11"/>
        <v>7.0000000000000007E-2</v>
      </c>
    </row>
    <row r="166" spans="2:20" x14ac:dyDescent="0.25">
      <c r="B166" s="122" t="s">
        <v>754</v>
      </c>
      <c r="C166" s="145" t="s">
        <v>755</v>
      </c>
      <c r="D166" s="16" t="s">
        <v>756</v>
      </c>
      <c r="E166" s="16" t="s">
        <v>475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/>
      <c r="R166" s="173"/>
      <c r="S166" s="173"/>
      <c r="T166" s="144">
        <f t="shared" si="11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44259</v>
      </c>
      <c r="G167" s="67">
        <v>3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8"/>
        <v>0</v>
      </c>
      <c r="R167" s="173">
        <f t="shared" si="9"/>
        <v>0</v>
      </c>
      <c r="S167" s="173">
        <f t="shared" si="10"/>
        <v>0</v>
      </c>
      <c r="T167" s="144">
        <f t="shared" si="11"/>
        <v>3</v>
      </c>
    </row>
    <row r="168" spans="2:20" x14ac:dyDescent="0.25">
      <c r="B168" s="122" t="s">
        <v>735</v>
      </c>
      <c r="C168" s="145" t="s">
        <v>736</v>
      </c>
      <c r="D168" s="16" t="s">
        <v>15</v>
      </c>
      <c r="E168" s="16" t="s">
        <v>16</v>
      </c>
      <c r="F168" s="66"/>
      <c r="G168" s="67"/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ref="Q168" si="12">IF(F168&lt;=ExpQ1,G168,0)+IF(H168&lt;=ExpQ1,I168,0)+IF(J168&lt;=ExpQ1,K168,0)+IF(L168&lt;=ExpQ1,M168,0)+IF(N168&lt;=ExpQ1,O168,0)</f>
        <v>0</v>
      </c>
      <c r="R168" s="173">
        <f t="shared" ref="R168" si="13">IF(F168&lt;=ExpH1,G168,0)+IF(H168&lt;=ExpH1,I168,0)+IF(J168&lt;=ExpH1,K168,0)+IF(L168&lt;=ExpH1,M168,0)+IF(N168&lt;=ExpH1,O168,0)</f>
        <v>0</v>
      </c>
      <c r="S168" s="173">
        <f t="shared" ref="S168" si="14">IF(F168&lt;=ExpQ3,G168,0)+IF(H168&lt;=ExpQ3,I168,0)+IF(J168&lt;=ExpQ3,K168,0)+IF(L168&lt;=ExpQ3,M168,0)+IF(N168&lt;=ExpQ3,O168,0)</f>
        <v>0</v>
      </c>
      <c r="T168" s="144">
        <f t="shared" ref="T168" si="15">G168+I168+K168+M168+O168</f>
        <v>0</v>
      </c>
    </row>
    <row r="169" spans="2:20" x14ac:dyDescent="0.25">
      <c r="B169" s="122" t="s">
        <v>353</v>
      </c>
      <c r="C169" s="145" t="s">
        <v>354</v>
      </c>
      <c r="D169" s="16" t="s">
        <v>24</v>
      </c>
      <c r="E169" s="16" t="s">
        <v>16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8"/>
        <v>0</v>
      </c>
      <c r="R169" s="173">
        <f t="shared" si="9"/>
        <v>0</v>
      </c>
      <c r="S169" s="173">
        <f t="shared" si="10"/>
        <v>0</v>
      </c>
      <c r="T169" s="144">
        <f t="shared" si="11"/>
        <v>0</v>
      </c>
    </row>
    <row r="170" spans="2:20" x14ac:dyDescent="0.25">
      <c r="B170" s="122" t="s">
        <v>357</v>
      </c>
      <c r="C170" s="145" t="s">
        <v>358</v>
      </c>
      <c r="D170" s="16" t="s">
        <v>15</v>
      </c>
      <c r="E170" s="16" t="s">
        <v>762</v>
      </c>
      <c r="F170" s="66">
        <v>44280</v>
      </c>
      <c r="G170" s="67">
        <v>13.5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si="8"/>
        <v>0</v>
      </c>
      <c r="R170" s="173">
        <f t="shared" si="9"/>
        <v>0</v>
      </c>
      <c r="S170" s="173">
        <f t="shared" si="10"/>
        <v>0</v>
      </c>
      <c r="T170" s="144">
        <f t="shared" si="11"/>
        <v>13.5</v>
      </c>
    </row>
    <row r="171" spans="2:20" x14ac:dyDescent="0.25">
      <c r="B171" s="122" t="s">
        <v>359</v>
      </c>
      <c r="C171" s="145" t="s">
        <v>360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8"/>
        <v>0</v>
      </c>
      <c r="R171" s="173">
        <f t="shared" si="9"/>
        <v>0</v>
      </c>
      <c r="S171" s="173">
        <f t="shared" si="10"/>
        <v>0</v>
      </c>
      <c r="T171" s="144">
        <f t="shared" si="11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8"/>
        <v>0</v>
      </c>
      <c r="R172" s="173">
        <f t="shared" si="9"/>
        <v>0</v>
      </c>
      <c r="S172" s="173">
        <f t="shared" si="10"/>
        <v>0</v>
      </c>
      <c r="T172" s="144">
        <f t="shared" si="11"/>
        <v>0</v>
      </c>
    </row>
    <row r="173" spans="2:20" x14ac:dyDescent="0.25">
      <c r="B173" s="122" t="s">
        <v>737</v>
      </c>
      <c r="C173" s="145" t="s">
        <v>738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ref="Q173" si="16">IF(F173&lt;=ExpQ1,G173,0)+IF(H173&lt;=ExpQ1,I173,0)+IF(J173&lt;=ExpQ1,K173,0)+IF(L173&lt;=ExpQ1,M173,0)+IF(N173&lt;=ExpQ1,O173,0)</f>
        <v>0</v>
      </c>
      <c r="R173" s="173">
        <f t="shared" ref="R173" si="17">IF(F173&lt;=ExpH1,G173,0)+IF(H173&lt;=ExpH1,I173,0)+IF(J173&lt;=ExpH1,K173,0)+IF(L173&lt;=ExpH1,M173,0)+IF(N173&lt;=ExpH1,O173,0)</f>
        <v>0</v>
      </c>
      <c r="S173" s="173">
        <f t="shared" ref="S173" si="18">IF(F173&lt;=ExpQ3,G173,0)+IF(H173&lt;=ExpQ3,I173,0)+IF(J173&lt;=ExpQ3,K173,0)+IF(L173&lt;=ExpQ3,M173,0)+IF(N173&lt;=ExpQ3,O173,0)</f>
        <v>0</v>
      </c>
      <c r="T173" s="144">
        <f t="shared" ref="T173" si="19">G173+I173+K173+M173+O173</f>
        <v>0</v>
      </c>
    </row>
    <row r="174" spans="2:20" x14ac:dyDescent="0.25">
      <c r="B174" s="122" t="s">
        <v>370</v>
      </c>
      <c r="C174" s="145" t="s">
        <v>721</v>
      </c>
      <c r="D174" s="16" t="s">
        <v>15</v>
      </c>
      <c r="E174" s="16" t="s">
        <v>56</v>
      </c>
      <c r="F174" s="17">
        <v>44280</v>
      </c>
      <c r="G174" s="18">
        <v>0.10730000000000001</v>
      </c>
      <c r="H174" s="17"/>
      <c r="I174" s="18"/>
      <c r="J174" s="17"/>
      <c r="K174" s="18"/>
      <c r="L174" s="17"/>
      <c r="M174" s="65"/>
      <c r="N174" s="19"/>
      <c r="O174" s="18"/>
      <c r="P174" s="18"/>
      <c r="Q174" s="173">
        <f t="shared" si="8"/>
        <v>0</v>
      </c>
      <c r="R174" s="173">
        <f t="shared" si="9"/>
        <v>0</v>
      </c>
      <c r="S174" s="173">
        <f t="shared" si="10"/>
        <v>0</v>
      </c>
      <c r="T174" s="20">
        <f t="shared" si="11"/>
        <v>0.10730000000000001</v>
      </c>
    </row>
    <row r="175" spans="2:20" x14ac:dyDescent="0.25">
      <c r="B175" s="122" t="s">
        <v>759</v>
      </c>
      <c r="C175" s="145" t="s">
        <v>760</v>
      </c>
      <c r="D175" s="16" t="s">
        <v>15</v>
      </c>
      <c r="E175" s="16" t="s">
        <v>16</v>
      </c>
      <c r="F175" s="17"/>
      <c r="G175" s="18"/>
      <c r="H175" s="17"/>
      <c r="I175" s="18"/>
      <c r="J175" s="17"/>
      <c r="K175" s="18"/>
      <c r="L175" s="17"/>
      <c r="M175" s="134"/>
      <c r="N175" s="19"/>
      <c r="O175" s="18"/>
      <c r="P175" s="18"/>
      <c r="Q175" s="173"/>
      <c r="R175" s="173"/>
      <c r="S175" s="173"/>
      <c r="T175" s="20">
        <f t="shared" si="11"/>
        <v>0</v>
      </c>
    </row>
    <row r="176" spans="2:20" x14ac:dyDescent="0.25">
      <c r="B176" s="122" t="s">
        <v>368</v>
      </c>
      <c r="C176" s="145" t="s">
        <v>369</v>
      </c>
      <c r="D176" s="16" t="s">
        <v>27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67"/>
      <c r="N176" s="143"/>
      <c r="O176" s="67"/>
      <c r="P176" s="67"/>
      <c r="Q176" s="173">
        <f t="shared" si="8"/>
        <v>0</v>
      </c>
      <c r="R176" s="173">
        <f t="shared" si="9"/>
        <v>0</v>
      </c>
      <c r="S176" s="173">
        <f t="shared" si="10"/>
        <v>0</v>
      </c>
      <c r="T176" s="144">
        <f t="shared" si="11"/>
        <v>0</v>
      </c>
    </row>
    <row r="177" spans="2:20" x14ac:dyDescent="0.25">
      <c r="B177" s="122" t="s">
        <v>372</v>
      </c>
      <c r="C177" s="145" t="s">
        <v>373</v>
      </c>
      <c r="D177" s="16" t="s">
        <v>24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8"/>
        <v>0</v>
      </c>
      <c r="R177" s="173">
        <f t="shared" si="9"/>
        <v>0</v>
      </c>
      <c r="S177" s="173">
        <f t="shared" si="10"/>
        <v>0</v>
      </c>
      <c r="T177" s="144">
        <f t="shared" si="11"/>
        <v>0</v>
      </c>
    </row>
    <row r="178" spans="2:20" x14ac:dyDescent="0.25">
      <c r="B178" s="122" t="s">
        <v>681</v>
      </c>
      <c r="C178" s="145" t="s">
        <v>682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8"/>
        <v>0</v>
      </c>
      <c r="R178" s="173">
        <f t="shared" si="9"/>
        <v>0</v>
      </c>
      <c r="S178" s="173">
        <f t="shared" si="10"/>
        <v>0</v>
      </c>
      <c r="T178" s="144">
        <f t="shared" si="11"/>
        <v>0</v>
      </c>
    </row>
    <row r="179" spans="2:20" x14ac:dyDescent="0.25">
      <c r="B179" s="122" t="s">
        <v>620</v>
      </c>
      <c r="C179" s="145" t="s">
        <v>375</v>
      </c>
      <c r="D179" s="16" t="s">
        <v>15</v>
      </c>
      <c r="E179" s="16" t="s">
        <v>16</v>
      </c>
      <c r="F179" s="66">
        <v>44280</v>
      </c>
      <c r="G179" s="67">
        <v>1.62</v>
      </c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si="8"/>
        <v>0</v>
      </c>
      <c r="R179" s="173">
        <f t="shared" si="9"/>
        <v>0</v>
      </c>
      <c r="S179" s="173">
        <f t="shared" si="10"/>
        <v>0</v>
      </c>
      <c r="T179" s="144">
        <f t="shared" si="11"/>
        <v>1.62</v>
      </c>
    </row>
    <row r="180" spans="2:20" x14ac:dyDescent="0.25">
      <c r="B180" s="122" t="s">
        <v>376</v>
      </c>
      <c r="C180" s="145" t="s">
        <v>377</v>
      </c>
      <c r="D180" s="16" t="s">
        <v>15</v>
      </c>
      <c r="E180" s="16" t="s">
        <v>762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8"/>
        <v>0</v>
      </c>
      <c r="R180" s="173">
        <f t="shared" si="9"/>
        <v>0</v>
      </c>
      <c r="S180" s="173">
        <f t="shared" si="10"/>
        <v>0</v>
      </c>
      <c r="T180" s="144">
        <f t="shared" si="11"/>
        <v>0</v>
      </c>
    </row>
    <row r="181" spans="2:20" x14ac:dyDescent="0.25">
      <c r="B181" s="122" t="s">
        <v>378</v>
      </c>
      <c r="C181" s="145" t="s">
        <v>379</v>
      </c>
      <c r="D181" s="16" t="s">
        <v>15</v>
      </c>
      <c r="E181" s="16" t="s">
        <v>16</v>
      </c>
      <c r="F181" s="66">
        <v>44201</v>
      </c>
      <c r="G181" s="67">
        <v>0.2727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8"/>
        <v>0</v>
      </c>
      <c r="R181" s="173">
        <f t="shared" si="9"/>
        <v>0</v>
      </c>
      <c r="S181" s="173">
        <f t="shared" si="10"/>
        <v>0</v>
      </c>
      <c r="T181" s="144">
        <f t="shared" si="11"/>
        <v>0.2727</v>
      </c>
    </row>
    <row r="182" spans="2:20" x14ac:dyDescent="0.25">
      <c r="B182" s="122" t="s">
        <v>382</v>
      </c>
      <c r="C182" s="145" t="s">
        <v>381</v>
      </c>
      <c r="D182" s="47" t="s">
        <v>15</v>
      </c>
      <c r="E182" s="47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8"/>
        <v>0</v>
      </c>
      <c r="R182" s="173">
        <f t="shared" si="9"/>
        <v>0</v>
      </c>
      <c r="S182" s="173">
        <f t="shared" si="10"/>
        <v>0</v>
      </c>
      <c r="T182" s="144">
        <f t="shared" si="11"/>
        <v>0</v>
      </c>
    </row>
    <row r="183" spans="2:20" x14ac:dyDescent="0.25">
      <c r="B183" s="122" t="s">
        <v>382</v>
      </c>
      <c r="C183" s="145" t="s">
        <v>383</v>
      </c>
      <c r="D183" s="47" t="s">
        <v>15</v>
      </c>
      <c r="E183" s="16" t="s">
        <v>762</v>
      </c>
      <c r="F183" s="66"/>
      <c r="G183" s="67"/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8"/>
        <v>0</v>
      </c>
      <c r="R183" s="173">
        <f t="shared" si="9"/>
        <v>0</v>
      </c>
      <c r="S183" s="173">
        <f t="shared" si="10"/>
        <v>0</v>
      </c>
      <c r="T183" s="144">
        <f t="shared" si="11"/>
        <v>0</v>
      </c>
    </row>
    <row r="184" spans="2:20" x14ac:dyDescent="0.25">
      <c r="B184" s="122" t="s">
        <v>384</v>
      </c>
      <c r="C184" s="145" t="s">
        <v>385</v>
      </c>
      <c r="D184" s="47" t="s">
        <v>24</v>
      </c>
      <c r="E184" s="16" t="s">
        <v>16</v>
      </c>
      <c r="F184" s="66"/>
      <c r="G184" s="67"/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8"/>
        <v>0</v>
      </c>
      <c r="R184" s="173">
        <f t="shared" si="9"/>
        <v>0</v>
      </c>
      <c r="S184" s="173">
        <f t="shared" si="10"/>
        <v>0</v>
      </c>
      <c r="T184" s="144">
        <f t="shared" si="11"/>
        <v>0</v>
      </c>
    </row>
    <row r="185" spans="2:20" x14ac:dyDescent="0.25">
      <c r="B185" s="122" t="s">
        <v>386</v>
      </c>
      <c r="C185" s="145" t="s">
        <v>387</v>
      </c>
      <c r="D185" s="16" t="s">
        <v>15</v>
      </c>
      <c r="E185" s="16" t="s">
        <v>16</v>
      </c>
      <c r="F185" s="66"/>
      <c r="G185" s="67"/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8"/>
        <v>0</v>
      </c>
      <c r="R185" s="173">
        <f t="shared" si="9"/>
        <v>0</v>
      </c>
      <c r="S185" s="173">
        <f t="shared" si="10"/>
        <v>0</v>
      </c>
      <c r="T185" s="144">
        <f t="shared" si="11"/>
        <v>0</v>
      </c>
    </row>
    <row r="186" spans="2:20" x14ac:dyDescent="0.25">
      <c r="B186" s="122" t="s">
        <v>388</v>
      </c>
      <c r="C186" s="145" t="s">
        <v>389</v>
      </c>
      <c r="D186" s="16" t="s">
        <v>15</v>
      </c>
      <c r="E186" s="16" t="s">
        <v>762</v>
      </c>
      <c r="F186" s="66">
        <v>44259</v>
      </c>
      <c r="G186" s="67">
        <f>221.86*0.98872987</f>
        <v>219.35960895820003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8"/>
        <v>0</v>
      </c>
      <c r="R186" s="173">
        <f t="shared" si="9"/>
        <v>0</v>
      </c>
      <c r="S186" s="173">
        <f t="shared" si="10"/>
        <v>0</v>
      </c>
      <c r="T186" s="144">
        <f t="shared" si="11"/>
        <v>219.35960895820003</v>
      </c>
    </row>
    <row r="187" spans="2:20" x14ac:dyDescent="0.25">
      <c r="B187" s="122" t="s">
        <v>390</v>
      </c>
      <c r="C187" s="145" t="s">
        <v>391</v>
      </c>
      <c r="D187" s="16" t="s">
        <v>15</v>
      </c>
      <c r="E187" s="16" t="s">
        <v>21</v>
      </c>
      <c r="F187" s="66">
        <v>44273</v>
      </c>
      <c r="G187" s="67">
        <v>9.1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8"/>
        <v>0</v>
      </c>
      <c r="R187" s="173">
        <f t="shared" si="9"/>
        <v>0</v>
      </c>
      <c r="S187" s="173">
        <f t="shared" si="10"/>
        <v>0</v>
      </c>
      <c r="T187" s="144">
        <f t="shared" si="11"/>
        <v>9.1</v>
      </c>
    </row>
    <row r="188" spans="2:20" x14ac:dyDescent="0.25">
      <c r="B188" s="122" t="s">
        <v>392</v>
      </c>
      <c r="C188" s="145" t="s">
        <v>393</v>
      </c>
      <c r="D188" s="16" t="s">
        <v>15</v>
      </c>
      <c r="E188" s="16" t="s">
        <v>762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8"/>
        <v>0</v>
      </c>
      <c r="R188" s="173">
        <f t="shared" si="9"/>
        <v>0</v>
      </c>
      <c r="S188" s="173">
        <f t="shared" si="10"/>
        <v>0</v>
      </c>
      <c r="T188" s="144">
        <f t="shared" si="11"/>
        <v>0</v>
      </c>
    </row>
    <row r="189" spans="2:20" x14ac:dyDescent="0.25">
      <c r="B189" s="122" t="s">
        <v>394</v>
      </c>
      <c r="C189" s="145" t="s">
        <v>395</v>
      </c>
      <c r="D189" s="16" t="s">
        <v>15</v>
      </c>
      <c r="E189" s="16" t="s">
        <v>16</v>
      </c>
      <c r="F189" s="66">
        <v>44245</v>
      </c>
      <c r="G189" s="67">
        <v>0.1396</v>
      </c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8"/>
        <v>0</v>
      </c>
      <c r="R189" s="173">
        <f t="shared" si="9"/>
        <v>0</v>
      </c>
      <c r="S189" s="173">
        <f t="shared" si="10"/>
        <v>0</v>
      </c>
      <c r="T189" s="144">
        <f t="shared" si="11"/>
        <v>0.1396</v>
      </c>
    </row>
    <row r="190" spans="2:20" x14ac:dyDescent="0.25">
      <c r="B190" s="122" t="s">
        <v>396</v>
      </c>
      <c r="C190" s="145" t="s">
        <v>397</v>
      </c>
      <c r="D190" s="16" t="s">
        <v>15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8"/>
        <v>0</v>
      </c>
      <c r="R190" s="173">
        <f t="shared" si="9"/>
        <v>0</v>
      </c>
      <c r="S190" s="173">
        <f t="shared" si="10"/>
        <v>0</v>
      </c>
      <c r="T190" s="144">
        <f t="shared" si="11"/>
        <v>0</v>
      </c>
    </row>
    <row r="191" spans="2:20" x14ac:dyDescent="0.25">
      <c r="B191" s="122" t="s">
        <v>398</v>
      </c>
      <c r="C191" s="145" t="s">
        <v>399</v>
      </c>
      <c r="D191" s="16" t="s">
        <v>24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8"/>
        <v>0</v>
      </c>
      <c r="R191" s="173">
        <f t="shared" si="9"/>
        <v>0</v>
      </c>
      <c r="S191" s="173">
        <f t="shared" si="10"/>
        <v>0</v>
      </c>
      <c r="T191" s="144">
        <f t="shared" si="11"/>
        <v>0</v>
      </c>
    </row>
    <row r="192" spans="2:20" x14ac:dyDescent="0.25">
      <c r="B192" s="122" t="s">
        <v>400</v>
      </c>
      <c r="C192" s="145" t="s">
        <v>401</v>
      </c>
      <c r="D192" s="16" t="s">
        <v>24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8"/>
        <v>0</v>
      </c>
      <c r="R192" s="173">
        <f t="shared" si="9"/>
        <v>0</v>
      </c>
      <c r="S192" s="173">
        <f t="shared" si="10"/>
        <v>0</v>
      </c>
      <c r="T192" s="144">
        <f t="shared" si="11"/>
        <v>0</v>
      </c>
    </row>
    <row r="193" spans="2:20" x14ac:dyDescent="0.25">
      <c r="B193" s="122" t="s">
        <v>402</v>
      </c>
      <c r="C193" s="145" t="s">
        <v>403</v>
      </c>
      <c r="D193" s="16" t="s">
        <v>15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8"/>
        <v>0</v>
      </c>
      <c r="R193" s="173">
        <f t="shared" si="9"/>
        <v>0</v>
      </c>
      <c r="S193" s="173">
        <f t="shared" si="10"/>
        <v>0</v>
      </c>
      <c r="T193" s="144">
        <f t="shared" si="11"/>
        <v>0</v>
      </c>
    </row>
    <row r="194" spans="2:20" x14ac:dyDescent="0.25">
      <c r="B194" s="122" t="s">
        <v>404</v>
      </c>
      <c r="C194" s="145" t="s">
        <v>405</v>
      </c>
      <c r="D194" s="16" t="s">
        <v>15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8"/>
        <v>0</v>
      </c>
      <c r="R194" s="173">
        <f t="shared" si="9"/>
        <v>0</v>
      </c>
      <c r="S194" s="173">
        <f t="shared" si="10"/>
        <v>0</v>
      </c>
      <c r="T194" s="144">
        <f t="shared" si="11"/>
        <v>0</v>
      </c>
    </row>
    <row r="195" spans="2:20" x14ac:dyDescent="0.25">
      <c r="B195" s="122" t="s">
        <v>406</v>
      </c>
      <c r="C195" s="145" t="s">
        <v>407</v>
      </c>
      <c r="D195" s="16" t="s">
        <v>24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8"/>
        <v>0</v>
      </c>
      <c r="R195" s="173">
        <f t="shared" si="9"/>
        <v>0</v>
      </c>
      <c r="S195" s="173">
        <f t="shared" si="10"/>
        <v>0</v>
      </c>
      <c r="T195" s="144">
        <f t="shared" si="11"/>
        <v>0</v>
      </c>
    </row>
    <row r="196" spans="2:20" x14ac:dyDescent="0.25">
      <c r="B196" s="122" t="s">
        <v>408</v>
      </c>
      <c r="C196" s="145" t="s">
        <v>409</v>
      </c>
      <c r="D196" s="16" t="s">
        <v>15</v>
      </c>
      <c r="E196" s="16" t="s">
        <v>16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8"/>
        <v>0</v>
      </c>
      <c r="R196" s="173">
        <f t="shared" si="9"/>
        <v>0</v>
      </c>
      <c r="S196" s="173">
        <f t="shared" si="10"/>
        <v>0</v>
      </c>
      <c r="T196" s="144">
        <f t="shared" si="11"/>
        <v>0</v>
      </c>
    </row>
    <row r="197" spans="2:20" x14ac:dyDescent="0.25">
      <c r="B197" s="122" t="s">
        <v>410</v>
      </c>
      <c r="C197" s="145" t="s">
        <v>411</v>
      </c>
      <c r="D197" s="16" t="s">
        <v>15</v>
      </c>
      <c r="E197" s="16" t="s">
        <v>16</v>
      </c>
      <c r="F197" s="66">
        <v>44295</v>
      </c>
      <c r="G197" s="67">
        <v>0.74390000000000001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8"/>
        <v>0</v>
      </c>
      <c r="R197" s="173">
        <f t="shared" si="9"/>
        <v>0</v>
      </c>
      <c r="S197" s="173">
        <f t="shared" si="10"/>
        <v>0</v>
      </c>
      <c r="T197" s="144">
        <f t="shared" si="11"/>
        <v>0.74390000000000001</v>
      </c>
    </row>
    <row r="198" spans="2:20" x14ac:dyDescent="0.25">
      <c r="B198" s="122" t="s">
        <v>412</v>
      </c>
      <c r="C198" s="145" t="s">
        <v>413</v>
      </c>
      <c r="D198" s="16" t="s">
        <v>24</v>
      </c>
      <c r="E198" s="16" t="s">
        <v>16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8"/>
        <v>0</v>
      </c>
      <c r="R198" s="173">
        <f t="shared" si="9"/>
        <v>0</v>
      </c>
      <c r="S198" s="173">
        <f t="shared" si="10"/>
        <v>0</v>
      </c>
      <c r="T198" s="144">
        <f t="shared" si="11"/>
        <v>0</v>
      </c>
    </row>
    <row r="199" spans="2:20" x14ac:dyDescent="0.25">
      <c r="B199" s="122" t="s">
        <v>414</v>
      </c>
      <c r="C199" s="145" t="s">
        <v>415</v>
      </c>
      <c r="D199" s="16" t="s">
        <v>24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8"/>
        <v>0</v>
      </c>
      <c r="R199" s="173">
        <f t="shared" si="9"/>
        <v>0</v>
      </c>
      <c r="S199" s="173">
        <f t="shared" si="10"/>
        <v>0</v>
      </c>
      <c r="T199" s="144">
        <f t="shared" si="11"/>
        <v>0</v>
      </c>
    </row>
    <row r="200" spans="2:20" x14ac:dyDescent="0.25">
      <c r="B200" s="122" t="s">
        <v>416</v>
      </c>
      <c r="C200" s="145" t="s">
        <v>417</v>
      </c>
      <c r="D200" s="16" t="s">
        <v>237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8"/>
        <v>0</v>
      </c>
      <c r="R200" s="173">
        <f t="shared" si="9"/>
        <v>0</v>
      </c>
      <c r="S200" s="173">
        <f t="shared" si="10"/>
        <v>0</v>
      </c>
      <c r="T200" s="144">
        <f t="shared" si="11"/>
        <v>0</v>
      </c>
    </row>
    <row r="201" spans="2:20" x14ac:dyDescent="0.25">
      <c r="B201" s="122" t="s">
        <v>418</v>
      </c>
      <c r="C201" s="145" t="s">
        <v>419</v>
      </c>
      <c r="D201" s="16" t="s">
        <v>15</v>
      </c>
      <c r="E201" s="16" t="s">
        <v>762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8"/>
        <v>0</v>
      </c>
      <c r="R201" s="173">
        <f t="shared" si="9"/>
        <v>0</v>
      </c>
      <c r="S201" s="173">
        <f t="shared" si="10"/>
        <v>0</v>
      </c>
      <c r="T201" s="144">
        <f t="shared" si="11"/>
        <v>0</v>
      </c>
    </row>
    <row r="202" spans="2:20" x14ac:dyDescent="0.25">
      <c r="B202" s="176" t="s">
        <v>420</v>
      </c>
      <c r="C202" s="177" t="s">
        <v>421</v>
      </c>
      <c r="D202" s="41" t="s">
        <v>15</v>
      </c>
      <c r="E202" s="41" t="s">
        <v>21</v>
      </c>
      <c r="F202" s="156">
        <v>44280</v>
      </c>
      <c r="G202" s="157">
        <v>80</v>
      </c>
      <c r="H202" s="156"/>
      <c r="I202" s="157"/>
      <c r="J202" s="156"/>
      <c r="K202" s="157"/>
      <c r="L202" s="156"/>
      <c r="M202" s="158"/>
      <c r="N202" s="159"/>
      <c r="O202" s="157"/>
      <c r="P202" s="157"/>
      <c r="Q202" s="178">
        <f t="shared" si="8"/>
        <v>0</v>
      </c>
      <c r="R202" s="178">
        <f t="shared" si="9"/>
        <v>0</v>
      </c>
      <c r="S202" s="178">
        <f t="shared" si="10"/>
        <v>0</v>
      </c>
      <c r="T202" s="179">
        <f t="shared" si="11"/>
        <v>80</v>
      </c>
    </row>
    <row r="203" spans="2:20" x14ac:dyDescent="0.25">
      <c r="B203" s="122" t="s">
        <v>739</v>
      </c>
      <c r="C203" s="145" t="s">
        <v>741</v>
      </c>
      <c r="D203" s="41" t="s">
        <v>15</v>
      </c>
      <c r="E203" s="16" t="s">
        <v>16</v>
      </c>
      <c r="F203" s="66">
        <v>44231</v>
      </c>
      <c r="G203" s="67">
        <v>3.5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ref="Q203:Q204" si="20">IF(F203&lt;=ExpQ1,G203,0)+IF(H203&lt;=ExpQ1,I203,0)+IF(J203&lt;=ExpQ1,K203,0)+IF(L203&lt;=ExpQ1,M203,0)+IF(N203&lt;=ExpQ1,O203,0)</f>
        <v>0</v>
      </c>
      <c r="R203" s="173">
        <f t="shared" ref="R203:R204" si="21">IF(F203&lt;=ExpH1,G203,0)+IF(H203&lt;=ExpH1,I203,0)+IF(J203&lt;=ExpH1,K203,0)+IF(L203&lt;=ExpH1,M203,0)+IF(N203&lt;=ExpH1,O203,0)</f>
        <v>0</v>
      </c>
      <c r="S203" s="173">
        <f t="shared" ref="S203:S204" si="22">IF(F203&lt;=ExpQ3,G203,0)+IF(H203&lt;=ExpQ3,I203,0)+IF(J203&lt;=ExpQ3,K203,0)+IF(L203&lt;=ExpQ3,M203,0)+IF(N203&lt;=ExpQ3,O203,0)</f>
        <v>0</v>
      </c>
      <c r="T203" s="144">
        <f t="shared" ref="T203:T204" si="23">G203+I203+K203+M203+O203</f>
        <v>3.5</v>
      </c>
    </row>
    <row r="204" spans="2:20" ht="15.75" thickBot="1" x14ac:dyDescent="0.3">
      <c r="B204" s="176" t="s">
        <v>740</v>
      </c>
      <c r="C204" s="177" t="s">
        <v>742</v>
      </c>
      <c r="D204" s="41" t="s">
        <v>15</v>
      </c>
      <c r="E204" s="41" t="s">
        <v>16</v>
      </c>
      <c r="F204" s="156"/>
      <c r="G204" s="157"/>
      <c r="H204" s="156"/>
      <c r="I204" s="157"/>
      <c r="J204" s="156"/>
      <c r="K204" s="157"/>
      <c r="L204" s="156"/>
      <c r="M204" s="158"/>
      <c r="N204" s="159"/>
      <c r="O204" s="157"/>
      <c r="P204" s="157"/>
      <c r="Q204" s="178">
        <f t="shared" si="20"/>
        <v>0</v>
      </c>
      <c r="R204" s="178">
        <f t="shared" si="21"/>
        <v>0</v>
      </c>
      <c r="S204" s="178">
        <f t="shared" si="22"/>
        <v>0</v>
      </c>
      <c r="T204" s="179">
        <f t="shared" si="23"/>
        <v>0</v>
      </c>
    </row>
    <row r="205" spans="2:20" x14ac:dyDescent="0.25">
      <c r="B205" s="184" t="s">
        <v>722</v>
      </c>
      <c r="C205" s="185" t="s">
        <v>425</v>
      </c>
      <c r="D205" s="54" t="s">
        <v>15</v>
      </c>
      <c r="E205" s="54" t="s">
        <v>16</v>
      </c>
      <c r="F205" s="186">
        <v>44231</v>
      </c>
      <c r="G205" s="187">
        <v>3.5</v>
      </c>
      <c r="H205" s="186"/>
      <c r="I205" s="187"/>
      <c r="J205" s="186"/>
      <c r="K205" s="187"/>
      <c r="L205" s="186"/>
      <c r="M205" s="188"/>
      <c r="N205" s="189"/>
      <c r="O205" s="187"/>
      <c r="P205" s="187"/>
      <c r="Q205" s="196">
        <f>IF(F205&lt;=ExpQ1,G205,0)+IF(H205&lt;=ExpQ1,I205,0)+IF(J205&lt;=ExpQ1,K205,0)+IF(L205&lt;=ExpQ1,M205,0)+IF(N205&lt;=ExpQ1,O205,0)+IF(F206&lt;=ExpQ1,0.5*G206,0)+IF(H206&lt;=ExpQ1,0.5*I206,0)+IF(J206&lt;=ExpQ1,0.5*K206,0)+IF(L206&lt;=ExpQ1,0.5*M206,0)+IF(N206&lt;=ExpQ1,0.5*O206,0)</f>
        <v>0</v>
      </c>
      <c r="R205" s="196">
        <f>IF(F205&lt;=ExpH1,G205,0)+IF(H205&lt;=ExpH1,I205,0)+IF(J205&lt;=ExpH1,K205,0)+IF(L205&lt;=ExpH1,M205,0)+IF(N205&lt;=ExpH1,O205,0)+IF(F206&lt;=ExpH1,0.5*G206,0)+IF(H206&lt;=ExpH1,0.5*I206,0)+IF(J206&lt;=ExpH1,0.5*K206,0)+IF(L206&lt;=ExpH1,0.5*M206,0)+IF(N206&lt;=ExpH1,0.5*O206,0)</f>
        <v>0</v>
      </c>
      <c r="S205" s="196">
        <f>IF(F205&lt;=ExpQ3,G205,0)+IF(H205&lt;=ExpQ3,I205,0)+IF(J205&lt;=ExpQ3,K205,0)+IF(L205&lt;=ExpQ3,M205,0)+IF(N205&lt;=ExpQ3,O205,0)+IF(F206&lt;=ExpQ3,0.5*G206,0)+IF(H206&lt;=ExpQ3,0.5*I206,0)+IF(J206&lt;=ExpQ3,0.5*K206,0)+IF(L206&lt;=ExpQ3,0.5*M206,0)+IF(N206&lt;=ExpQ3,0.5*O206,0)</f>
        <v>0</v>
      </c>
      <c r="T205" s="197">
        <f>G205+I205+K205+M205+O205+0.5*(G206+I206+K206+M206+O206)</f>
        <v>3.5</v>
      </c>
    </row>
    <row r="206" spans="2:20" ht="15.75" thickBot="1" x14ac:dyDescent="0.3">
      <c r="B206" s="190" t="s">
        <v>723</v>
      </c>
      <c r="C206" s="191" t="s">
        <v>425</v>
      </c>
      <c r="D206" s="60" t="s">
        <v>15</v>
      </c>
      <c r="E206" s="60" t="s">
        <v>16</v>
      </c>
      <c r="F206" s="192"/>
      <c r="G206" s="193"/>
      <c r="H206" s="192"/>
      <c r="I206" s="193"/>
      <c r="J206" s="192"/>
      <c r="K206" s="193"/>
      <c r="L206" s="192"/>
      <c r="M206" s="194"/>
      <c r="N206" s="195"/>
      <c r="O206" s="193"/>
      <c r="P206" s="193"/>
      <c r="Q206" s="198"/>
      <c r="R206" s="198"/>
      <c r="S206" s="198"/>
      <c r="T206" s="199"/>
    </row>
    <row r="207" spans="2:20" x14ac:dyDescent="0.25">
      <c r="B207" s="180" t="s">
        <v>426</v>
      </c>
      <c r="C207" s="181" t="s">
        <v>427</v>
      </c>
      <c r="D207" s="47" t="s">
        <v>15</v>
      </c>
      <c r="E207" s="47" t="s">
        <v>200</v>
      </c>
      <c r="F207" s="148">
        <v>44286</v>
      </c>
      <c r="G207" s="149">
        <v>4.0999999999999996</v>
      </c>
      <c r="H207" s="148"/>
      <c r="I207" s="149"/>
      <c r="J207" s="148"/>
      <c r="K207" s="149"/>
      <c r="L207" s="148"/>
      <c r="M207" s="150"/>
      <c r="N207" s="151"/>
      <c r="O207" s="149"/>
      <c r="P207" s="149"/>
      <c r="Q207" s="182">
        <f t="shared" si="8"/>
        <v>0</v>
      </c>
      <c r="R207" s="182">
        <f t="shared" si="9"/>
        <v>0</v>
      </c>
      <c r="S207" s="182">
        <f t="shared" si="10"/>
        <v>0</v>
      </c>
      <c r="T207" s="183">
        <f t="shared" si="11"/>
        <v>4.0999999999999996</v>
      </c>
    </row>
    <row r="208" spans="2:20" x14ac:dyDescent="0.25">
      <c r="B208" s="122" t="s">
        <v>430</v>
      </c>
      <c r="C208" s="145" t="s">
        <v>431</v>
      </c>
      <c r="D208" s="16" t="s">
        <v>15</v>
      </c>
      <c r="E208" s="16" t="s">
        <v>16</v>
      </c>
      <c r="F208" s="66">
        <v>44214</v>
      </c>
      <c r="G208" s="67">
        <v>9.98E-2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8"/>
        <v>0</v>
      </c>
      <c r="R208" s="173">
        <f t="shared" si="9"/>
        <v>0</v>
      </c>
      <c r="S208" s="173">
        <f t="shared" si="10"/>
        <v>0</v>
      </c>
      <c r="T208" s="144">
        <f t="shared" si="11"/>
        <v>9.98E-2</v>
      </c>
    </row>
    <row r="209" spans="2:20" x14ac:dyDescent="0.25">
      <c r="B209" s="122" t="s">
        <v>435</v>
      </c>
      <c r="C209" s="145" t="s">
        <v>436</v>
      </c>
      <c r="D209" s="16" t="s">
        <v>24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8"/>
        <v>0</v>
      </c>
      <c r="R209" s="173">
        <f t="shared" si="9"/>
        <v>0</v>
      </c>
      <c r="S209" s="173">
        <f t="shared" si="10"/>
        <v>0</v>
      </c>
      <c r="T209" s="144">
        <f t="shared" si="11"/>
        <v>0</v>
      </c>
    </row>
    <row r="210" spans="2:20" x14ac:dyDescent="0.25">
      <c r="B210" s="122" t="s">
        <v>437</v>
      </c>
      <c r="C210" s="145" t="s">
        <v>438</v>
      </c>
      <c r="D210" s="16" t="s">
        <v>24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8"/>
        <v>0</v>
      </c>
      <c r="R210" s="173">
        <f t="shared" si="9"/>
        <v>0</v>
      </c>
      <c r="S210" s="173">
        <f t="shared" si="10"/>
        <v>0</v>
      </c>
      <c r="T210" s="144">
        <f t="shared" si="11"/>
        <v>0</v>
      </c>
    </row>
    <row r="211" spans="2:20" x14ac:dyDescent="0.25">
      <c r="B211" s="122" t="s">
        <v>439</v>
      </c>
      <c r="C211" s="145" t="s">
        <v>440</v>
      </c>
      <c r="D211" s="16" t="s">
        <v>27</v>
      </c>
      <c r="E211" s="16" t="s">
        <v>16</v>
      </c>
      <c r="F211" s="66">
        <v>44210</v>
      </c>
      <c r="G211" s="67">
        <v>1.5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8"/>
        <v>0</v>
      </c>
      <c r="R211" s="173">
        <f t="shared" si="9"/>
        <v>0</v>
      </c>
      <c r="S211" s="173">
        <f t="shared" si="10"/>
        <v>0</v>
      </c>
      <c r="T211" s="144">
        <f t="shared" si="11"/>
        <v>1.5</v>
      </c>
    </row>
    <row r="212" spans="2:20" x14ac:dyDescent="0.25">
      <c r="B212" s="122" t="s">
        <v>445</v>
      </c>
      <c r="C212" s="145" t="s">
        <v>446</v>
      </c>
      <c r="D212" s="16" t="s">
        <v>15</v>
      </c>
      <c r="E212" s="16" t="s">
        <v>762</v>
      </c>
      <c r="F212" s="66">
        <v>44210</v>
      </c>
      <c r="G212" s="67">
        <v>24.4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8"/>
        <v>0</v>
      </c>
      <c r="R212" s="173">
        <f t="shared" si="9"/>
        <v>0</v>
      </c>
      <c r="S212" s="173">
        <f t="shared" si="10"/>
        <v>0</v>
      </c>
      <c r="T212" s="144">
        <f t="shared" si="11"/>
        <v>24.4</v>
      </c>
    </row>
    <row r="213" spans="2:20" x14ac:dyDescent="0.25">
      <c r="B213" s="122" t="s">
        <v>447</v>
      </c>
      <c r="C213" s="145" t="s">
        <v>448</v>
      </c>
      <c r="D213" s="16" t="s">
        <v>15</v>
      </c>
      <c r="E213" s="16" t="s">
        <v>56</v>
      </c>
      <c r="F213" s="66">
        <v>44259</v>
      </c>
      <c r="G213" s="67">
        <v>0.09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8"/>
        <v>0</v>
      </c>
      <c r="R213" s="173">
        <f t="shared" si="9"/>
        <v>0</v>
      </c>
      <c r="S213" s="173">
        <f t="shared" si="10"/>
        <v>0</v>
      </c>
      <c r="T213" s="144">
        <f t="shared" si="11"/>
        <v>0.09</v>
      </c>
    </row>
    <row r="214" spans="2:20" x14ac:dyDescent="0.25">
      <c r="B214" s="122" t="s">
        <v>734</v>
      </c>
      <c r="C214" s="145" t="s">
        <v>629</v>
      </c>
      <c r="D214" s="16" t="s">
        <v>15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>IF(F214&lt;=ExpQ1,G214,0)+IF(H214&lt;=ExpQ1,I214,0)+IF(J214&lt;=ExpQ1,K214,0)+IF(L214&lt;=ExpQ1,M214,0)+IF(N214&lt;=ExpQ1,O214,0)</f>
        <v>0</v>
      </c>
      <c r="R214" s="173">
        <f>IF(F214&lt;=ExpH1,G214,0)+IF(H214&lt;=ExpH1,I214,0)+IF(J214&lt;=ExpH1,K214,0)+IF(L214&lt;=ExpH1,M214,0)+IF(N214&lt;=ExpH1,O214,0)</f>
        <v>0</v>
      </c>
      <c r="S214" s="173">
        <f>IF(F214&lt;=ExpQ3,G214,0)+IF(H214&lt;=ExpQ3,I214,0)+IF(J214&lt;=ExpQ3,K214,0)+IF(L214&lt;=ExpQ3,M214,0)+IF(N214&lt;=ExpQ3,O214,0)</f>
        <v>0</v>
      </c>
      <c r="T214" s="144">
        <f>G214+I214+K214+M214+O214</f>
        <v>0</v>
      </c>
    </row>
    <row r="215" spans="2:20" x14ac:dyDescent="0.25">
      <c r="B215" s="122" t="s">
        <v>763</v>
      </c>
      <c r="C215" s="145" t="s">
        <v>685</v>
      </c>
      <c r="D215" s="16" t="s">
        <v>15</v>
      </c>
      <c r="E215" s="16" t="s">
        <v>16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>IF(F215&lt;=ExpQ1,G215,0)+IF(H215&lt;=ExpQ1,I215,0)+IF(J215&lt;=ExpQ1,K215,0)+IF(L215&lt;=ExpQ1,M215,0)+IF(N215&lt;=ExpQ1,O215,0)</f>
        <v>0</v>
      </c>
      <c r="R215" s="173">
        <f>IF(F215&lt;=ExpH1,G215,0)+IF(H215&lt;=ExpH1,I215,0)+IF(J215&lt;=ExpH1,K215,0)+IF(L215&lt;=ExpH1,M215,0)+IF(N215&lt;=ExpH1,O215,0)</f>
        <v>0</v>
      </c>
      <c r="S215" s="173">
        <f>IF(F215&lt;=ExpQ3,G215,0)+IF(H215&lt;=ExpQ3,I215,0)+IF(J215&lt;=ExpQ3,K215,0)+IF(L215&lt;=ExpQ3,M215,0)+IF(N215&lt;=ExpQ3,O215,0)</f>
        <v>0</v>
      </c>
      <c r="T215" s="144">
        <f>G215+I215+K215+M215+O215</f>
        <v>0</v>
      </c>
    </row>
    <row r="216" spans="2:20" x14ac:dyDescent="0.25">
      <c r="B216" s="122" t="s">
        <v>764</v>
      </c>
      <c r="C216" s="145" t="s">
        <v>747</v>
      </c>
      <c r="D216" s="16" t="s">
        <v>15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/>
      <c r="R216" s="173"/>
      <c r="S216" s="173"/>
      <c r="T216" s="144">
        <f>G216+I216+K216+M216+O216</f>
        <v>0</v>
      </c>
    </row>
    <row r="217" spans="2:20" x14ac:dyDescent="0.25">
      <c r="B217" s="122" t="s">
        <v>765</v>
      </c>
      <c r="C217" s="145" t="s">
        <v>766</v>
      </c>
      <c r="D217" s="16" t="s">
        <v>15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/>
      <c r="R217" s="173"/>
      <c r="S217" s="173"/>
      <c r="T217" s="144">
        <f>G217+I217+K217+M217+O217</f>
        <v>0</v>
      </c>
    </row>
    <row r="218" spans="2:20" x14ac:dyDescent="0.25">
      <c r="B218" s="122" t="s">
        <v>767</v>
      </c>
      <c r="C218" s="145" t="s">
        <v>733</v>
      </c>
      <c r="D218" s="16" t="s">
        <v>15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/>
      <c r="R218" s="173"/>
      <c r="S218" s="173"/>
      <c r="T218" s="144">
        <f>G218+I218+K218+M218+O218</f>
        <v>0</v>
      </c>
    </row>
    <row r="219" spans="2:20" x14ac:dyDescent="0.25">
      <c r="B219" s="122" t="s">
        <v>734</v>
      </c>
      <c r="C219" s="145" t="s">
        <v>362</v>
      </c>
      <c r="D219" s="16" t="s">
        <v>24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>IF(F219&lt;=ExpQ1,G219,0)+IF(H219&lt;=ExpQ1,I219,0)+IF(J219&lt;=ExpQ1,K219,0)+IF(L219&lt;=ExpQ1,M219,0)+IF(N219&lt;=ExpQ1,O219,0)</f>
        <v>0</v>
      </c>
      <c r="R219" s="173">
        <f>IF(F219&lt;=ExpH1,G219,0)+IF(H219&lt;=ExpH1,I219,0)+IF(J219&lt;=ExpH1,K219,0)+IF(L219&lt;=ExpH1,M219,0)+IF(N219&lt;=ExpH1,O219,0)</f>
        <v>0</v>
      </c>
      <c r="S219" s="173">
        <f>IF(F219&lt;=ExpQ3,G219,0)+IF(H219&lt;=ExpQ3,I219,0)+IF(J219&lt;=ExpQ3,K219,0)+IF(L219&lt;=ExpQ3,M219,0)+IF(N219&lt;=ExpQ3,O219,0)</f>
        <v>0</v>
      </c>
      <c r="T219" s="144">
        <f>G219+I219+K219+M219+O219</f>
        <v>0</v>
      </c>
    </row>
    <row r="220" spans="2:20" x14ac:dyDescent="0.25">
      <c r="B220" s="122" t="s">
        <v>451</v>
      </c>
      <c r="C220" s="145" t="s">
        <v>452</v>
      </c>
      <c r="D220" s="16" t="s">
        <v>15</v>
      </c>
      <c r="E220" s="16" t="s">
        <v>56</v>
      </c>
      <c r="F220" s="66">
        <v>44277</v>
      </c>
      <c r="G220" s="67">
        <v>4.2000000000000003E-2</v>
      </c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8"/>
        <v>0</v>
      </c>
      <c r="R220" s="173">
        <f t="shared" si="9"/>
        <v>0</v>
      </c>
      <c r="S220" s="173">
        <f t="shared" si="10"/>
        <v>0</v>
      </c>
      <c r="T220" s="144">
        <f t="shared" si="11"/>
        <v>4.2000000000000003E-2</v>
      </c>
    </row>
    <row r="221" spans="2:20" x14ac:dyDescent="0.25">
      <c r="B221" s="122" t="s">
        <v>453</v>
      </c>
      <c r="C221" s="145" t="s">
        <v>454</v>
      </c>
      <c r="D221" s="16" t="s">
        <v>24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8"/>
        <v>0</v>
      </c>
      <c r="R221" s="173">
        <f t="shared" si="9"/>
        <v>0</v>
      </c>
      <c r="S221" s="173">
        <f t="shared" si="10"/>
        <v>0</v>
      </c>
      <c r="T221" s="144">
        <f t="shared" si="11"/>
        <v>0</v>
      </c>
    </row>
    <row r="222" spans="2:20" x14ac:dyDescent="0.25">
      <c r="B222" s="122" t="s">
        <v>455</v>
      </c>
      <c r="C222" s="145" t="s">
        <v>456</v>
      </c>
      <c r="D222" s="16" t="s">
        <v>15</v>
      </c>
      <c r="E222" s="16" t="s">
        <v>200</v>
      </c>
      <c r="F222" s="66">
        <v>44280</v>
      </c>
      <c r="G222" s="67">
        <v>4.0999999999999996</v>
      </c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8"/>
        <v>0</v>
      </c>
      <c r="R222" s="173">
        <f t="shared" si="9"/>
        <v>0</v>
      </c>
      <c r="S222" s="173">
        <f t="shared" si="10"/>
        <v>0</v>
      </c>
      <c r="T222" s="144">
        <f t="shared" si="11"/>
        <v>4.0999999999999996</v>
      </c>
    </row>
    <row r="223" spans="2:20" x14ac:dyDescent="0.25">
      <c r="B223" s="122" t="s">
        <v>457</v>
      </c>
      <c r="C223" s="145" t="s">
        <v>458</v>
      </c>
      <c r="D223" s="16" t="s">
        <v>15</v>
      </c>
      <c r="E223" s="16" t="s">
        <v>200</v>
      </c>
      <c r="F223" s="66">
        <v>44243</v>
      </c>
      <c r="G223" s="67">
        <v>4.3499999999999996</v>
      </c>
      <c r="H223" s="66">
        <v>44281</v>
      </c>
      <c r="I223" s="67">
        <v>2.9</v>
      </c>
      <c r="J223" s="66"/>
      <c r="K223" s="67"/>
      <c r="L223" s="66"/>
      <c r="M223" s="142"/>
      <c r="N223" s="143"/>
      <c r="O223" s="67"/>
      <c r="P223" s="67"/>
      <c r="Q223" s="173">
        <f t="shared" si="8"/>
        <v>0</v>
      </c>
      <c r="R223" s="173">
        <f t="shared" si="9"/>
        <v>0</v>
      </c>
      <c r="S223" s="173">
        <f t="shared" si="10"/>
        <v>0</v>
      </c>
      <c r="T223" s="144">
        <f t="shared" si="11"/>
        <v>7.25</v>
      </c>
    </row>
    <row r="224" spans="2:20" x14ac:dyDescent="0.25">
      <c r="B224" s="122" t="s">
        <v>459</v>
      </c>
      <c r="C224" s="145" t="s">
        <v>460</v>
      </c>
      <c r="D224" s="16" t="s">
        <v>15</v>
      </c>
      <c r="E224" s="16" t="s">
        <v>200</v>
      </c>
      <c r="F224" s="66">
        <v>44300</v>
      </c>
      <c r="G224" s="67">
        <v>15</v>
      </c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ref="Q224:Q265" si="24">IF(F224&lt;=ExpQ1,G224,0)+IF(H224&lt;=ExpQ1,I224,0)+IF(J224&lt;=ExpQ1,K224,0)+IF(L224&lt;=ExpQ1,M224,0)+IF(N224&lt;=ExpQ1,O224,0)</f>
        <v>0</v>
      </c>
      <c r="R224" s="173">
        <f t="shared" ref="R224:R265" si="25">IF(F224&lt;=ExpH1,G224,0)+IF(H224&lt;=ExpH1,I224,0)+IF(J224&lt;=ExpH1,K224,0)+IF(L224&lt;=ExpH1,M224,0)+IF(N224&lt;=ExpH1,O224,0)</f>
        <v>0</v>
      </c>
      <c r="S224" s="173">
        <f t="shared" ref="S224:S265" si="26">IF(F224&lt;=ExpQ3,G224,0)+IF(H224&lt;=ExpQ3,I224,0)+IF(J224&lt;=ExpQ3,K224,0)+IF(L224&lt;=ExpQ3,M224,0)+IF(N224&lt;=ExpQ3,O224,0)</f>
        <v>0</v>
      </c>
      <c r="T224" s="144">
        <f t="shared" ref="T224:T287" si="27">G224+I224+K224+M224+O224</f>
        <v>15</v>
      </c>
    </row>
    <row r="225" spans="2:20" x14ac:dyDescent="0.25">
      <c r="B225" s="122" t="s">
        <v>461</v>
      </c>
      <c r="C225" s="145" t="s">
        <v>462</v>
      </c>
      <c r="D225" s="16" t="s">
        <v>15</v>
      </c>
      <c r="E225" s="16" t="s">
        <v>21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4"/>
        <v>0</v>
      </c>
      <c r="R225" s="173">
        <f t="shared" si="25"/>
        <v>0</v>
      </c>
      <c r="S225" s="173">
        <f t="shared" si="26"/>
        <v>0</v>
      </c>
      <c r="T225" s="144">
        <f t="shared" si="27"/>
        <v>0</v>
      </c>
    </row>
    <row r="226" spans="2:20" x14ac:dyDescent="0.25">
      <c r="B226" s="122" t="s">
        <v>463</v>
      </c>
      <c r="C226" s="145" t="s">
        <v>464</v>
      </c>
      <c r="D226" s="16" t="s">
        <v>15</v>
      </c>
      <c r="E226" s="16" t="s">
        <v>21</v>
      </c>
      <c r="F226" s="66">
        <v>44292</v>
      </c>
      <c r="G226" s="67">
        <v>22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24"/>
        <v>0</v>
      </c>
      <c r="R226" s="173">
        <f t="shared" si="25"/>
        <v>0</v>
      </c>
      <c r="S226" s="173">
        <f t="shared" si="26"/>
        <v>0</v>
      </c>
      <c r="T226" s="144">
        <f t="shared" si="27"/>
        <v>22</v>
      </c>
    </row>
    <row r="227" spans="2:20" x14ac:dyDescent="0.25">
      <c r="B227" s="122" t="s">
        <v>465</v>
      </c>
      <c r="C227" s="145" t="s">
        <v>761</v>
      </c>
      <c r="D227" s="16" t="s">
        <v>24</v>
      </c>
      <c r="E227" s="16" t="s">
        <v>16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/>
      <c r="R227" s="173"/>
      <c r="S227" s="173"/>
      <c r="T227" s="144">
        <f t="shared" si="27"/>
        <v>0</v>
      </c>
    </row>
    <row r="228" spans="2:20" x14ac:dyDescent="0.25">
      <c r="B228" s="122" t="s">
        <v>467</v>
      </c>
      <c r="C228" s="145" t="s">
        <v>468</v>
      </c>
      <c r="D228" s="16" t="s">
        <v>15</v>
      </c>
      <c r="E228" s="16" t="s">
        <v>200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24"/>
        <v>0</v>
      </c>
      <c r="R228" s="173">
        <f t="shared" si="25"/>
        <v>0</v>
      </c>
      <c r="S228" s="173">
        <f t="shared" si="26"/>
        <v>0</v>
      </c>
      <c r="T228" s="144">
        <f t="shared" si="27"/>
        <v>0</v>
      </c>
    </row>
    <row r="229" spans="2:20" x14ac:dyDescent="0.25">
      <c r="B229" s="122" t="s">
        <v>469</v>
      </c>
      <c r="C229" s="145" t="s">
        <v>470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24"/>
        <v>0</v>
      </c>
      <c r="R229" s="173">
        <f t="shared" si="25"/>
        <v>0</v>
      </c>
      <c r="S229" s="173">
        <f t="shared" si="26"/>
        <v>0</v>
      </c>
      <c r="T229" s="144">
        <f t="shared" si="27"/>
        <v>0</v>
      </c>
    </row>
    <row r="230" spans="2:20" x14ac:dyDescent="0.25">
      <c r="B230" s="122" t="s">
        <v>471</v>
      </c>
      <c r="C230" s="145" t="s">
        <v>472</v>
      </c>
      <c r="D230" s="16" t="s">
        <v>15</v>
      </c>
      <c r="E230" s="16" t="s">
        <v>16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24"/>
        <v>0</v>
      </c>
      <c r="R230" s="173">
        <f t="shared" si="25"/>
        <v>0</v>
      </c>
      <c r="S230" s="173">
        <f t="shared" si="26"/>
        <v>0</v>
      </c>
      <c r="T230" s="144">
        <f t="shared" si="27"/>
        <v>0</v>
      </c>
    </row>
    <row r="231" spans="2:20" x14ac:dyDescent="0.25">
      <c r="B231" s="122" t="s">
        <v>473</v>
      </c>
      <c r="C231" s="145" t="s">
        <v>669</v>
      </c>
      <c r="D231" s="16" t="s">
        <v>15</v>
      </c>
      <c r="E231" s="16" t="s">
        <v>475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24"/>
        <v>0</v>
      </c>
      <c r="R231" s="173">
        <f t="shared" si="25"/>
        <v>0</v>
      </c>
      <c r="S231" s="173">
        <f t="shared" si="26"/>
        <v>0</v>
      </c>
      <c r="T231" s="144">
        <f t="shared" si="27"/>
        <v>0</v>
      </c>
    </row>
    <row r="232" spans="2:20" x14ac:dyDescent="0.25">
      <c r="B232" s="122" t="s">
        <v>476</v>
      </c>
      <c r="C232" s="145" t="s">
        <v>477</v>
      </c>
      <c r="D232" s="16" t="s">
        <v>15</v>
      </c>
      <c r="E232" s="16" t="s">
        <v>200</v>
      </c>
      <c r="F232" s="66">
        <v>44299</v>
      </c>
      <c r="G232" s="67">
        <v>1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24"/>
        <v>0</v>
      </c>
      <c r="R232" s="173">
        <f t="shared" si="25"/>
        <v>0</v>
      </c>
      <c r="S232" s="173">
        <f t="shared" si="26"/>
        <v>0</v>
      </c>
      <c r="T232" s="144">
        <f t="shared" si="27"/>
        <v>1</v>
      </c>
    </row>
    <row r="233" spans="2:20" x14ac:dyDescent="0.25">
      <c r="B233" s="122" t="s">
        <v>478</v>
      </c>
      <c r="C233" s="145" t="s">
        <v>479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24"/>
        <v>0</v>
      </c>
      <c r="R233" s="173">
        <f t="shared" si="25"/>
        <v>0</v>
      </c>
      <c r="S233" s="173">
        <f t="shared" si="26"/>
        <v>0</v>
      </c>
      <c r="T233" s="144">
        <f t="shared" si="27"/>
        <v>0</v>
      </c>
    </row>
    <row r="234" spans="2:20" x14ac:dyDescent="0.25">
      <c r="B234" s="122" t="s">
        <v>480</v>
      </c>
      <c r="C234" s="145" t="s">
        <v>481</v>
      </c>
      <c r="D234" s="16" t="s">
        <v>237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24"/>
        <v>0</v>
      </c>
      <c r="R234" s="173">
        <f t="shared" si="25"/>
        <v>0</v>
      </c>
      <c r="S234" s="173">
        <f t="shared" si="26"/>
        <v>0</v>
      </c>
      <c r="T234" s="144">
        <f t="shared" si="27"/>
        <v>0</v>
      </c>
    </row>
    <row r="235" spans="2:20" x14ac:dyDescent="0.25">
      <c r="B235" s="122" t="s">
        <v>482</v>
      </c>
      <c r="C235" s="145" t="s">
        <v>483</v>
      </c>
      <c r="D235" s="16" t="s">
        <v>15</v>
      </c>
      <c r="E235" s="16" t="s">
        <v>21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24"/>
        <v>0</v>
      </c>
      <c r="R235" s="173">
        <f t="shared" si="25"/>
        <v>0</v>
      </c>
      <c r="S235" s="173">
        <f t="shared" si="26"/>
        <v>0</v>
      </c>
      <c r="T235" s="144">
        <f t="shared" si="27"/>
        <v>0</v>
      </c>
    </row>
    <row r="236" spans="2:20" x14ac:dyDescent="0.25">
      <c r="B236" s="122" t="s">
        <v>484</v>
      </c>
      <c r="C236" s="145" t="s">
        <v>485</v>
      </c>
      <c r="D236" s="16" t="s">
        <v>15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24"/>
        <v>0</v>
      </c>
      <c r="R236" s="173">
        <f t="shared" si="25"/>
        <v>0</v>
      </c>
      <c r="S236" s="173">
        <f t="shared" si="26"/>
        <v>0</v>
      </c>
      <c r="T236" s="144">
        <f t="shared" si="27"/>
        <v>0</v>
      </c>
    </row>
    <row r="237" spans="2:20" x14ac:dyDescent="0.25">
      <c r="B237" s="122" t="s">
        <v>486</v>
      </c>
      <c r="C237" s="145" t="s">
        <v>487</v>
      </c>
      <c r="D237" s="16" t="s">
        <v>15</v>
      </c>
      <c r="E237" s="16" t="s">
        <v>16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24"/>
        <v>0</v>
      </c>
      <c r="R237" s="173">
        <f t="shared" si="25"/>
        <v>0</v>
      </c>
      <c r="S237" s="173">
        <f t="shared" si="26"/>
        <v>0</v>
      </c>
      <c r="T237" s="144">
        <f t="shared" si="27"/>
        <v>0</v>
      </c>
    </row>
    <row r="238" spans="2:20" x14ac:dyDescent="0.25">
      <c r="B238" s="122" t="s">
        <v>709</v>
      </c>
      <c r="C238" s="145" t="s">
        <v>489</v>
      </c>
      <c r="D238" s="16" t="s">
        <v>24</v>
      </c>
      <c r="E238" s="16" t="s">
        <v>16</v>
      </c>
      <c r="F238" s="66">
        <v>44200</v>
      </c>
      <c r="G238" s="67">
        <v>0.66</v>
      </c>
      <c r="H238" s="66">
        <v>44280</v>
      </c>
      <c r="I238" s="67">
        <v>0.66</v>
      </c>
      <c r="J238" s="66"/>
      <c r="K238" s="67"/>
      <c r="L238" s="66"/>
      <c r="M238" s="142"/>
      <c r="N238" s="143"/>
      <c r="O238" s="67"/>
      <c r="P238" s="67"/>
      <c r="Q238" s="173">
        <f t="shared" si="24"/>
        <v>0</v>
      </c>
      <c r="R238" s="173">
        <f t="shared" si="25"/>
        <v>0</v>
      </c>
      <c r="S238" s="173">
        <f t="shared" si="26"/>
        <v>0</v>
      </c>
      <c r="T238" s="144">
        <f t="shared" si="27"/>
        <v>1.32</v>
      </c>
    </row>
    <row r="239" spans="2:20" x14ac:dyDescent="0.25">
      <c r="B239" s="122" t="s">
        <v>492</v>
      </c>
      <c r="C239" s="145" t="s">
        <v>493</v>
      </c>
      <c r="D239" s="16" t="s">
        <v>15</v>
      </c>
      <c r="E239" s="16" t="s">
        <v>21</v>
      </c>
      <c r="F239" s="66">
        <v>44299</v>
      </c>
      <c r="G239" s="67">
        <f>0.37/109.98*100</f>
        <v>0.33642480450991086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24"/>
        <v>0</v>
      </c>
      <c r="R239" s="173">
        <f t="shared" si="25"/>
        <v>0</v>
      </c>
      <c r="S239" s="173">
        <f t="shared" si="26"/>
        <v>0</v>
      </c>
      <c r="T239" s="144">
        <f t="shared" si="27"/>
        <v>0.33642480450991086</v>
      </c>
    </row>
    <row r="240" spans="2:20" x14ac:dyDescent="0.25">
      <c r="B240" s="122" t="s">
        <v>494</v>
      </c>
      <c r="C240" s="145" t="s">
        <v>495</v>
      </c>
      <c r="D240" s="16" t="s">
        <v>27</v>
      </c>
      <c r="E240" s="16" t="s">
        <v>16</v>
      </c>
      <c r="F240" s="66"/>
      <c r="G240" s="67"/>
      <c r="H240" s="66"/>
      <c r="I240" s="67"/>
      <c r="J240" s="66"/>
      <c r="K240" s="67"/>
      <c r="L240" s="66"/>
      <c r="M240" s="169"/>
      <c r="N240" s="143"/>
      <c r="O240" s="67"/>
      <c r="P240" s="67"/>
      <c r="Q240" s="173">
        <f t="shared" si="24"/>
        <v>0</v>
      </c>
      <c r="R240" s="173">
        <f t="shared" si="25"/>
        <v>0</v>
      </c>
      <c r="S240" s="173">
        <f t="shared" si="26"/>
        <v>0</v>
      </c>
      <c r="T240" s="144">
        <f>G240+I240+K240+M240+O240</f>
        <v>0</v>
      </c>
    </row>
    <row r="241" spans="2:20" x14ac:dyDescent="0.25">
      <c r="B241" s="122" t="s">
        <v>496</v>
      </c>
      <c r="C241" s="145" t="s">
        <v>497</v>
      </c>
      <c r="D241" s="16" t="s">
        <v>27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69"/>
      <c r="N241" s="143"/>
      <c r="O241" s="67"/>
      <c r="P241" s="67"/>
      <c r="Q241" s="173">
        <f t="shared" si="24"/>
        <v>0</v>
      </c>
      <c r="R241" s="173">
        <f t="shared" si="25"/>
        <v>0</v>
      </c>
      <c r="S241" s="173">
        <f t="shared" si="26"/>
        <v>0</v>
      </c>
      <c r="T241" s="144">
        <f t="shared" si="27"/>
        <v>0</v>
      </c>
    </row>
    <row r="242" spans="2:20" x14ac:dyDescent="0.25">
      <c r="B242" s="122" t="s">
        <v>622</v>
      </c>
      <c r="C242" s="145" t="s">
        <v>499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24"/>
        <v>0</v>
      </c>
      <c r="R242" s="173">
        <f t="shared" si="25"/>
        <v>0</v>
      </c>
      <c r="S242" s="173">
        <f t="shared" si="26"/>
        <v>0</v>
      </c>
      <c r="T242" s="144">
        <f t="shared" si="27"/>
        <v>0</v>
      </c>
    </row>
    <row r="243" spans="2:20" x14ac:dyDescent="0.25">
      <c r="B243" s="122" t="s">
        <v>500</v>
      </c>
      <c r="C243" s="145" t="s">
        <v>501</v>
      </c>
      <c r="D243" s="16" t="s">
        <v>15</v>
      </c>
      <c r="E243" s="16" t="s">
        <v>16</v>
      </c>
      <c r="F243" s="66">
        <v>44305</v>
      </c>
      <c r="G243" s="67">
        <v>0.12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24"/>
        <v>0</v>
      </c>
      <c r="R243" s="173">
        <f t="shared" si="25"/>
        <v>0</v>
      </c>
      <c r="S243" s="173">
        <f t="shared" si="26"/>
        <v>0</v>
      </c>
      <c r="T243" s="144">
        <f t="shared" si="27"/>
        <v>0.12</v>
      </c>
    </row>
    <row r="244" spans="2:20" x14ac:dyDescent="0.25">
      <c r="B244" s="122" t="s">
        <v>504</v>
      </c>
      <c r="C244" s="145" t="s">
        <v>505</v>
      </c>
      <c r="D244" s="16" t="s">
        <v>15</v>
      </c>
      <c r="E244" s="16" t="s">
        <v>16</v>
      </c>
      <c r="F244" s="66">
        <v>44252</v>
      </c>
      <c r="G244" s="67">
        <v>0.42680000000000001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24"/>
        <v>0</v>
      </c>
      <c r="R244" s="173">
        <f t="shared" si="25"/>
        <v>0</v>
      </c>
      <c r="S244" s="173">
        <f t="shared" si="26"/>
        <v>0</v>
      </c>
      <c r="T244" s="144">
        <f t="shared" si="27"/>
        <v>0.42680000000000001</v>
      </c>
    </row>
    <row r="245" spans="2:20" x14ac:dyDescent="0.25">
      <c r="B245" s="122" t="s">
        <v>506</v>
      </c>
      <c r="C245" s="145" t="s">
        <v>507</v>
      </c>
      <c r="D245" s="16" t="s">
        <v>15</v>
      </c>
      <c r="E245" s="16" t="s">
        <v>762</v>
      </c>
      <c r="F245" s="66">
        <v>44252</v>
      </c>
      <c r="G245" s="67">
        <v>37.6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24"/>
        <v>0</v>
      </c>
      <c r="R245" s="173">
        <f t="shared" si="25"/>
        <v>0</v>
      </c>
      <c r="S245" s="173">
        <f t="shared" si="26"/>
        <v>0</v>
      </c>
      <c r="T245" s="144">
        <f t="shared" si="27"/>
        <v>37.6</v>
      </c>
    </row>
    <row r="246" spans="2:20" x14ac:dyDescent="0.25">
      <c r="B246" s="122" t="s">
        <v>508</v>
      </c>
      <c r="C246" s="145" t="s">
        <v>509</v>
      </c>
      <c r="D246" s="16" t="s">
        <v>15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24"/>
        <v>0</v>
      </c>
      <c r="R246" s="173">
        <f t="shared" si="25"/>
        <v>0</v>
      </c>
      <c r="S246" s="173">
        <f t="shared" si="26"/>
        <v>0</v>
      </c>
      <c r="T246" s="144">
        <f t="shared" si="27"/>
        <v>0</v>
      </c>
    </row>
    <row r="247" spans="2:20" x14ac:dyDescent="0.25">
      <c r="B247" s="122" t="s">
        <v>510</v>
      </c>
      <c r="C247" s="145" t="s">
        <v>511</v>
      </c>
      <c r="D247" s="16" t="s">
        <v>15</v>
      </c>
      <c r="E247" s="16" t="s">
        <v>762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24"/>
        <v>0</v>
      </c>
      <c r="R247" s="173">
        <f t="shared" si="25"/>
        <v>0</v>
      </c>
      <c r="S247" s="173">
        <f t="shared" si="26"/>
        <v>0</v>
      </c>
      <c r="T247" s="144">
        <f t="shared" si="27"/>
        <v>0</v>
      </c>
    </row>
    <row r="248" spans="2:20" x14ac:dyDescent="0.25">
      <c r="B248" s="122" t="s">
        <v>692</v>
      </c>
      <c r="C248" s="145" t="s">
        <v>693</v>
      </c>
      <c r="D248" s="16" t="s">
        <v>15</v>
      </c>
      <c r="E248" s="16" t="s">
        <v>16</v>
      </c>
      <c r="F248" s="160"/>
      <c r="G248" s="161"/>
      <c r="H248" s="160"/>
      <c r="I248" s="161"/>
      <c r="J248" s="160"/>
      <c r="K248" s="161"/>
      <c r="L248" s="160"/>
      <c r="M248" s="168"/>
      <c r="N248" s="162"/>
      <c r="O248" s="161"/>
      <c r="P248" s="161"/>
      <c r="Q248" s="173">
        <f t="shared" si="24"/>
        <v>0</v>
      </c>
      <c r="R248" s="173">
        <f t="shared" si="25"/>
        <v>0</v>
      </c>
      <c r="S248" s="173">
        <f t="shared" si="26"/>
        <v>0</v>
      </c>
      <c r="T248" s="163">
        <f t="shared" si="27"/>
        <v>0</v>
      </c>
    </row>
    <row r="249" spans="2:20" x14ac:dyDescent="0.25">
      <c r="B249" s="122" t="s">
        <v>512</v>
      </c>
      <c r="C249" s="145" t="s">
        <v>513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24"/>
        <v>0</v>
      </c>
      <c r="R249" s="173">
        <f t="shared" si="25"/>
        <v>0</v>
      </c>
      <c r="S249" s="173">
        <f t="shared" si="26"/>
        <v>0</v>
      </c>
      <c r="T249" s="144">
        <f t="shared" si="27"/>
        <v>0</v>
      </c>
    </row>
    <row r="250" spans="2:20" x14ac:dyDescent="0.25">
      <c r="B250" s="122" t="s">
        <v>514</v>
      </c>
      <c r="C250" s="145" t="s">
        <v>515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67"/>
      <c r="N250" s="143"/>
      <c r="O250" s="67"/>
      <c r="P250" s="67"/>
      <c r="Q250" s="173">
        <f t="shared" si="24"/>
        <v>0</v>
      </c>
      <c r="R250" s="173">
        <f t="shared" si="25"/>
        <v>0</v>
      </c>
      <c r="S250" s="173">
        <f t="shared" si="26"/>
        <v>0</v>
      </c>
      <c r="T250" s="144">
        <f t="shared" si="27"/>
        <v>0</v>
      </c>
    </row>
    <row r="251" spans="2:20" x14ac:dyDescent="0.25">
      <c r="B251" s="122" t="s">
        <v>516</v>
      </c>
      <c r="C251" s="145" t="s">
        <v>517</v>
      </c>
      <c r="D251" s="16" t="s">
        <v>24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24"/>
        <v>0</v>
      </c>
      <c r="R251" s="173">
        <f t="shared" si="25"/>
        <v>0</v>
      </c>
      <c r="S251" s="173">
        <f t="shared" si="26"/>
        <v>0</v>
      </c>
      <c r="T251" s="144">
        <f t="shared" si="27"/>
        <v>0</v>
      </c>
    </row>
    <row r="252" spans="2:20" x14ac:dyDescent="0.25">
      <c r="B252" s="122" t="s">
        <v>727</v>
      </c>
      <c r="C252" s="145" t="s">
        <v>728</v>
      </c>
      <c r="D252" s="16" t="s">
        <v>24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24"/>
        <v>0</v>
      </c>
      <c r="R252" s="173">
        <f t="shared" si="25"/>
        <v>0</v>
      </c>
      <c r="S252" s="173">
        <f t="shared" si="26"/>
        <v>0</v>
      </c>
      <c r="T252" s="144">
        <f t="shared" si="27"/>
        <v>0</v>
      </c>
    </row>
    <row r="253" spans="2:20" x14ac:dyDescent="0.25">
      <c r="B253" s="122" t="s">
        <v>743</v>
      </c>
      <c r="C253" s="145" t="s">
        <v>744</v>
      </c>
      <c r="D253" s="16" t="s">
        <v>15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ref="Q253" si="28">IF(F253&lt;=ExpQ1,G253,0)+IF(H253&lt;=ExpQ1,I253,0)+IF(J253&lt;=ExpQ1,K253,0)+IF(L253&lt;=ExpQ1,M253,0)+IF(N253&lt;=ExpQ1,O253,0)</f>
        <v>0</v>
      </c>
      <c r="R253" s="173">
        <f t="shared" ref="R253" si="29">IF(F253&lt;=ExpH1,G253,0)+IF(H253&lt;=ExpH1,I253,0)+IF(J253&lt;=ExpH1,K253,0)+IF(L253&lt;=ExpH1,M253,0)+IF(N253&lt;=ExpH1,O253,0)</f>
        <v>0</v>
      </c>
      <c r="S253" s="173">
        <f t="shared" ref="S253" si="30">IF(F253&lt;=ExpQ3,G253,0)+IF(H253&lt;=ExpQ3,I253,0)+IF(J253&lt;=ExpQ3,K253,0)+IF(L253&lt;=ExpQ3,M253,0)+IF(N253&lt;=ExpQ3,O253,0)</f>
        <v>0</v>
      </c>
      <c r="T253" s="144">
        <f t="shared" ref="T253" si="31">G253+I253+K253+M253+O253</f>
        <v>0</v>
      </c>
    </row>
    <row r="254" spans="2:20" x14ac:dyDescent="0.25">
      <c r="B254" s="122" t="s">
        <v>520</v>
      </c>
      <c r="C254" s="145" t="s">
        <v>521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24"/>
        <v>0</v>
      </c>
      <c r="R254" s="173">
        <f t="shared" si="25"/>
        <v>0</v>
      </c>
      <c r="S254" s="173">
        <f t="shared" si="26"/>
        <v>0</v>
      </c>
      <c r="T254" s="144">
        <f t="shared" si="27"/>
        <v>0</v>
      </c>
    </row>
    <row r="255" spans="2:20" x14ac:dyDescent="0.25">
      <c r="B255" s="122" t="s">
        <v>524</v>
      </c>
      <c r="C255" s="145" t="s">
        <v>525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24"/>
        <v>0</v>
      </c>
      <c r="R255" s="173">
        <f t="shared" si="25"/>
        <v>0</v>
      </c>
      <c r="S255" s="173">
        <f t="shared" si="26"/>
        <v>0</v>
      </c>
      <c r="T255" s="144">
        <f t="shared" si="27"/>
        <v>0</v>
      </c>
    </row>
    <row r="256" spans="2:20" x14ac:dyDescent="0.25">
      <c r="B256" s="122" t="s">
        <v>526</v>
      </c>
      <c r="C256" s="145" t="s">
        <v>527</v>
      </c>
      <c r="D256" s="16" t="s">
        <v>15</v>
      </c>
      <c r="E256" s="16" t="s">
        <v>762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24"/>
        <v>0</v>
      </c>
      <c r="R256" s="173">
        <f t="shared" si="25"/>
        <v>0</v>
      </c>
      <c r="S256" s="173">
        <f t="shared" si="26"/>
        <v>0</v>
      </c>
      <c r="T256" s="144">
        <f t="shared" si="27"/>
        <v>0</v>
      </c>
    </row>
    <row r="257" spans="2:20" x14ac:dyDescent="0.25">
      <c r="B257" s="122" t="s">
        <v>528</v>
      </c>
      <c r="C257" s="145" t="s">
        <v>529</v>
      </c>
      <c r="D257" s="16" t="s">
        <v>15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24"/>
        <v>0</v>
      </c>
      <c r="R257" s="173">
        <f t="shared" si="25"/>
        <v>0</v>
      </c>
      <c r="S257" s="173">
        <f t="shared" si="26"/>
        <v>0</v>
      </c>
      <c r="T257" s="144">
        <f t="shared" si="27"/>
        <v>0</v>
      </c>
    </row>
    <row r="258" spans="2:20" x14ac:dyDescent="0.25">
      <c r="B258" s="122" t="s">
        <v>530</v>
      </c>
      <c r="C258" s="145" t="s">
        <v>531</v>
      </c>
      <c r="D258" s="16" t="s">
        <v>15</v>
      </c>
      <c r="E258" s="16" t="s">
        <v>200</v>
      </c>
      <c r="F258" s="165">
        <v>44287</v>
      </c>
      <c r="G258" s="166">
        <f>6*0.95841035</f>
        <v>5.7504621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24"/>
        <v>0</v>
      </c>
      <c r="R258" s="173">
        <f t="shared" si="25"/>
        <v>0</v>
      </c>
      <c r="S258" s="173">
        <f t="shared" si="26"/>
        <v>0</v>
      </c>
      <c r="T258" s="144">
        <f t="shared" si="27"/>
        <v>5.7504621</v>
      </c>
    </row>
    <row r="259" spans="2:20" x14ac:dyDescent="0.25">
      <c r="B259" s="122" t="s">
        <v>532</v>
      </c>
      <c r="C259" s="145" t="s">
        <v>533</v>
      </c>
      <c r="D259" s="16" t="s">
        <v>15</v>
      </c>
      <c r="E259" s="16" t="s">
        <v>16</v>
      </c>
      <c r="F259" s="66">
        <v>44305</v>
      </c>
      <c r="G259" s="67">
        <v>1.69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24"/>
        <v>0</v>
      </c>
      <c r="R259" s="173">
        <f t="shared" si="25"/>
        <v>0</v>
      </c>
      <c r="S259" s="173">
        <f t="shared" si="26"/>
        <v>0</v>
      </c>
      <c r="T259" s="144">
        <f t="shared" si="27"/>
        <v>1.69</v>
      </c>
    </row>
    <row r="260" spans="2:20" x14ac:dyDescent="0.25">
      <c r="B260" s="122" t="s">
        <v>534</v>
      </c>
      <c r="C260" s="145" t="s">
        <v>535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24"/>
        <v>0</v>
      </c>
      <c r="R260" s="173">
        <f t="shared" si="25"/>
        <v>0</v>
      </c>
      <c r="S260" s="173">
        <f t="shared" si="26"/>
        <v>0</v>
      </c>
      <c r="T260" s="144">
        <f t="shared" si="27"/>
        <v>0</v>
      </c>
    </row>
    <row r="261" spans="2:20" x14ac:dyDescent="0.25">
      <c r="B261" s="122" t="s">
        <v>745</v>
      </c>
      <c r="C261" s="145" t="s">
        <v>746</v>
      </c>
      <c r="D261" s="16" t="s">
        <v>15</v>
      </c>
      <c r="E261" s="16" t="s">
        <v>16</v>
      </c>
      <c r="F261" s="66"/>
      <c r="G261" s="67"/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ref="Q261" si="32">IF(F261&lt;=ExpQ1,G261,0)+IF(H261&lt;=ExpQ1,I261,0)+IF(J261&lt;=ExpQ1,K261,0)+IF(L261&lt;=ExpQ1,M261,0)+IF(N261&lt;=ExpQ1,O261,0)</f>
        <v>0</v>
      </c>
      <c r="R261" s="173">
        <f t="shared" ref="R261" si="33">IF(F261&lt;=ExpH1,G261,0)+IF(H261&lt;=ExpH1,I261,0)+IF(J261&lt;=ExpH1,K261,0)+IF(L261&lt;=ExpH1,M261,0)+IF(N261&lt;=ExpH1,O261,0)</f>
        <v>0</v>
      </c>
      <c r="S261" s="173">
        <f t="shared" ref="S261" si="34">IF(F261&lt;=ExpQ3,G261,0)+IF(H261&lt;=ExpQ3,I261,0)+IF(J261&lt;=ExpQ3,K261,0)+IF(L261&lt;=ExpQ3,M261,0)+IF(N261&lt;=ExpQ3,O261,0)</f>
        <v>0</v>
      </c>
      <c r="T261" s="144">
        <f t="shared" ref="T261" si="35">G261+I261+K261+M261+O261</f>
        <v>0</v>
      </c>
    </row>
    <row r="262" spans="2:20" x14ac:dyDescent="0.25">
      <c r="B262" s="122" t="s">
        <v>540</v>
      </c>
      <c r="C262" s="145" t="s">
        <v>541</v>
      </c>
      <c r="D262" s="16" t="s">
        <v>15</v>
      </c>
      <c r="E262" s="16" t="s">
        <v>762</v>
      </c>
      <c r="F262" s="66"/>
      <c r="G262" s="67"/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24"/>
        <v>0</v>
      </c>
      <c r="R262" s="173">
        <f t="shared" si="25"/>
        <v>0</v>
      </c>
      <c r="S262" s="173">
        <f t="shared" si="26"/>
        <v>0</v>
      </c>
      <c r="T262" s="144">
        <f t="shared" si="27"/>
        <v>0</v>
      </c>
    </row>
    <row r="263" spans="2:20" x14ac:dyDescent="0.25">
      <c r="B263" s="122" t="s">
        <v>542</v>
      </c>
      <c r="C263" s="145" t="s">
        <v>543</v>
      </c>
      <c r="D263" s="16" t="s">
        <v>15</v>
      </c>
      <c r="E263" s="16" t="s">
        <v>16</v>
      </c>
      <c r="F263" s="66"/>
      <c r="G263" s="67"/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24"/>
        <v>0</v>
      </c>
      <c r="R263" s="173">
        <f t="shared" si="25"/>
        <v>0</v>
      </c>
      <c r="S263" s="173">
        <f t="shared" si="26"/>
        <v>0</v>
      </c>
      <c r="T263" s="144">
        <f t="shared" si="27"/>
        <v>0</v>
      </c>
    </row>
    <row r="264" spans="2:20" x14ac:dyDescent="0.25">
      <c r="B264" s="122" t="s">
        <v>544</v>
      </c>
      <c r="C264" s="145" t="s">
        <v>545</v>
      </c>
      <c r="D264" s="16" t="s">
        <v>15</v>
      </c>
      <c r="E264" s="16" t="s">
        <v>762</v>
      </c>
      <c r="F264" s="66"/>
      <c r="G264" s="67"/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24"/>
        <v>0</v>
      </c>
      <c r="R264" s="173">
        <f t="shared" si="25"/>
        <v>0</v>
      </c>
      <c r="S264" s="173">
        <f t="shared" si="26"/>
        <v>0</v>
      </c>
      <c r="T264" s="144">
        <f t="shared" si="27"/>
        <v>0</v>
      </c>
    </row>
    <row r="265" spans="2:20" x14ac:dyDescent="0.25">
      <c r="B265" s="122" t="s">
        <v>548</v>
      </c>
      <c r="C265" s="145" t="s">
        <v>549</v>
      </c>
      <c r="D265" s="16" t="s">
        <v>15</v>
      </c>
      <c r="E265" s="16" t="s">
        <v>21</v>
      </c>
      <c r="F265" s="66">
        <v>44295</v>
      </c>
      <c r="G265" s="67">
        <v>20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24"/>
        <v>0</v>
      </c>
      <c r="R265" s="173">
        <f t="shared" si="25"/>
        <v>0</v>
      </c>
      <c r="S265" s="173">
        <f t="shared" si="26"/>
        <v>0</v>
      </c>
      <c r="T265" s="144">
        <f t="shared" si="27"/>
        <v>20</v>
      </c>
    </row>
    <row r="266" spans="2:20" x14ac:dyDescent="0.25">
      <c r="B266" s="140" t="s">
        <v>557</v>
      </c>
      <c r="C266" s="141" t="s">
        <v>584</v>
      </c>
      <c r="D266" s="141" t="s">
        <v>55</v>
      </c>
      <c r="E266" s="24" t="s">
        <v>56</v>
      </c>
      <c r="F266" s="25">
        <v>44238</v>
      </c>
      <c r="G266" s="26">
        <v>1.48</v>
      </c>
      <c r="H266" s="25"/>
      <c r="I266" s="26"/>
      <c r="J266" s="25"/>
      <c r="K266" s="26"/>
      <c r="L266" s="25"/>
      <c r="M266" s="26"/>
      <c r="N266" s="27"/>
      <c r="O266" s="26"/>
      <c r="P266" s="26"/>
      <c r="Q266" s="26"/>
      <c r="R266" s="26"/>
      <c r="S266" s="26"/>
      <c r="T266" s="28">
        <f t="shared" si="27"/>
        <v>1.48</v>
      </c>
    </row>
    <row r="267" spans="2:20" x14ac:dyDescent="0.25">
      <c r="B267" s="140" t="s">
        <v>563</v>
      </c>
      <c r="C267" s="141" t="s">
        <v>590</v>
      </c>
      <c r="D267" s="141" t="s">
        <v>55</v>
      </c>
      <c r="E267" s="24" t="s">
        <v>56</v>
      </c>
      <c r="F267" s="25">
        <v>44300</v>
      </c>
      <c r="G267" s="26">
        <v>1.3</v>
      </c>
      <c r="H267" s="25"/>
      <c r="I267" s="26"/>
      <c r="J267" s="25"/>
      <c r="K267" s="26"/>
      <c r="L267" s="25"/>
      <c r="M267" s="81"/>
      <c r="N267" s="27"/>
      <c r="O267" s="26"/>
      <c r="P267" s="26"/>
      <c r="Q267" s="26"/>
      <c r="R267" s="26"/>
      <c r="S267" s="26"/>
      <c r="T267" s="28">
        <f t="shared" si="27"/>
        <v>1.3</v>
      </c>
    </row>
    <row r="268" spans="2:20" x14ac:dyDescent="0.25">
      <c r="B268" s="140" t="s">
        <v>554</v>
      </c>
      <c r="C268" s="141" t="s">
        <v>581</v>
      </c>
      <c r="D268" s="141" t="s">
        <v>55</v>
      </c>
      <c r="E268" s="24" t="s">
        <v>56</v>
      </c>
      <c r="F268" s="25">
        <v>44279</v>
      </c>
      <c r="G268" s="26">
        <v>0.86</v>
      </c>
      <c r="H268" s="25"/>
      <c r="I268" s="26"/>
      <c r="J268" s="25"/>
      <c r="K268" s="26"/>
      <c r="L268" s="25"/>
      <c r="M268" s="81"/>
      <c r="N268" s="27"/>
      <c r="O268" s="26"/>
      <c r="P268" s="26"/>
      <c r="Q268" s="26"/>
      <c r="R268" s="26"/>
      <c r="S268" s="26"/>
      <c r="T268" s="28">
        <f t="shared" si="27"/>
        <v>0.86</v>
      </c>
    </row>
    <row r="269" spans="2:20" x14ac:dyDescent="0.25">
      <c r="B269" s="140" t="s">
        <v>53</v>
      </c>
      <c r="C269" s="146" t="s">
        <v>54</v>
      </c>
      <c r="D269" s="141" t="s">
        <v>55</v>
      </c>
      <c r="E269" s="24" t="s">
        <v>56</v>
      </c>
      <c r="F269" s="25"/>
      <c r="G269" s="26"/>
      <c r="H269" s="25"/>
      <c r="I269" s="26"/>
      <c r="J269" s="25"/>
      <c r="K269" s="26"/>
      <c r="L269" s="25"/>
      <c r="M269" s="81"/>
      <c r="N269" s="27"/>
      <c r="O269" s="26"/>
      <c r="P269" s="26"/>
      <c r="Q269" s="26"/>
      <c r="R269" s="26"/>
      <c r="S269" s="26"/>
      <c r="T269" s="28">
        <f t="shared" si="27"/>
        <v>0</v>
      </c>
    </row>
    <row r="270" spans="2:20" x14ac:dyDescent="0.25">
      <c r="B270" s="140" t="s">
        <v>556</v>
      </c>
      <c r="C270" s="146" t="s">
        <v>583</v>
      </c>
      <c r="D270" s="141" t="s">
        <v>55</v>
      </c>
      <c r="E270" s="24" t="s">
        <v>56</v>
      </c>
      <c r="F270" s="25">
        <v>44238</v>
      </c>
      <c r="G270" s="26">
        <v>1.76</v>
      </c>
      <c r="H270" s="25"/>
      <c r="I270" s="26"/>
      <c r="J270" s="25"/>
      <c r="K270" s="26"/>
      <c r="L270" s="25"/>
      <c r="M270" s="81"/>
      <c r="N270" s="27"/>
      <c r="O270" s="26"/>
      <c r="P270" s="26"/>
      <c r="Q270" s="26"/>
      <c r="R270" s="26"/>
      <c r="S270" s="26"/>
      <c r="T270" s="28">
        <f t="shared" si="27"/>
        <v>1.76</v>
      </c>
    </row>
    <row r="271" spans="2:20" x14ac:dyDescent="0.25">
      <c r="B271" s="140" t="s">
        <v>61</v>
      </c>
      <c r="C271" s="146" t="s">
        <v>62</v>
      </c>
      <c r="D271" s="141" t="s">
        <v>55</v>
      </c>
      <c r="E271" s="24" t="s">
        <v>56</v>
      </c>
      <c r="F271" s="25">
        <v>44232</v>
      </c>
      <c r="G271" s="26">
        <v>0.20499999999999999</v>
      </c>
      <c r="H271" s="25"/>
      <c r="I271" s="26"/>
      <c r="J271" s="25"/>
      <c r="K271" s="26"/>
      <c r="L271" s="25"/>
      <c r="M271" s="81"/>
      <c r="N271" s="27"/>
      <c r="O271" s="26"/>
      <c r="P271" s="26"/>
      <c r="Q271" s="26"/>
      <c r="R271" s="26"/>
      <c r="S271" s="26"/>
      <c r="T271" s="28">
        <f t="shared" si="27"/>
        <v>0.20499999999999999</v>
      </c>
    </row>
    <row r="272" spans="2:20" x14ac:dyDescent="0.25">
      <c r="B272" s="140" t="s">
        <v>71</v>
      </c>
      <c r="C272" s="146" t="s">
        <v>72</v>
      </c>
      <c r="D272" s="141" t="s">
        <v>55</v>
      </c>
      <c r="E272" s="24" t="s">
        <v>56</v>
      </c>
      <c r="F272" s="25">
        <v>44294</v>
      </c>
      <c r="G272" s="26">
        <v>0.52</v>
      </c>
      <c r="H272" s="25"/>
      <c r="I272" s="26"/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27"/>
        <v>0.52</v>
      </c>
    </row>
    <row r="273" spans="1:21" x14ac:dyDescent="0.25">
      <c r="B273" s="140" t="s">
        <v>112</v>
      </c>
      <c r="C273" s="146" t="s">
        <v>113</v>
      </c>
      <c r="D273" s="141" t="s">
        <v>55</v>
      </c>
      <c r="E273" s="24" t="s">
        <v>56</v>
      </c>
      <c r="F273" s="25">
        <v>44259</v>
      </c>
      <c r="G273" s="26">
        <v>0.18</v>
      </c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27"/>
        <v>0.18</v>
      </c>
    </row>
    <row r="274" spans="1:21" x14ac:dyDescent="0.25">
      <c r="B274" s="140" t="s">
        <v>564</v>
      </c>
      <c r="C274" s="146" t="s">
        <v>591</v>
      </c>
      <c r="D274" s="141" t="s">
        <v>55</v>
      </c>
      <c r="E274" s="24" t="s">
        <v>56</v>
      </c>
      <c r="F274" s="25"/>
      <c r="G274" s="26"/>
      <c r="H274" s="25"/>
      <c r="I274" s="26"/>
      <c r="J274" s="25"/>
      <c r="K274" s="26"/>
      <c r="L274" s="25"/>
      <c r="M274" s="81"/>
      <c r="N274" s="27"/>
      <c r="O274" s="26"/>
      <c r="P274" s="26"/>
      <c r="Q274" s="26"/>
      <c r="R274" s="26"/>
      <c r="S274" s="26"/>
      <c r="T274" s="28">
        <f t="shared" si="27"/>
        <v>0</v>
      </c>
    </row>
    <row r="275" spans="1:21" x14ac:dyDescent="0.25">
      <c r="B275" s="140" t="s">
        <v>566</v>
      </c>
      <c r="C275" s="146" t="s">
        <v>593</v>
      </c>
      <c r="D275" s="141" t="s">
        <v>55</v>
      </c>
      <c r="E275" s="24" t="s">
        <v>56</v>
      </c>
      <c r="F275" s="25">
        <v>44286</v>
      </c>
      <c r="G275" s="26">
        <v>0.49</v>
      </c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27"/>
        <v>0.49</v>
      </c>
    </row>
    <row r="276" spans="1:21" x14ac:dyDescent="0.25">
      <c r="B276" s="140" t="s">
        <v>568</v>
      </c>
      <c r="C276" s="146" t="s">
        <v>595</v>
      </c>
      <c r="D276" s="141" t="s">
        <v>55</v>
      </c>
      <c r="E276" s="24" t="s">
        <v>56</v>
      </c>
      <c r="F276" s="25">
        <v>44274</v>
      </c>
      <c r="G276" s="26">
        <v>3.6</v>
      </c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27"/>
        <v>3.6</v>
      </c>
    </row>
    <row r="277" spans="1:21" x14ac:dyDescent="0.25">
      <c r="B277" s="140" t="s">
        <v>141</v>
      </c>
      <c r="C277" s="146" t="s">
        <v>142</v>
      </c>
      <c r="D277" s="141" t="s">
        <v>55</v>
      </c>
      <c r="E277" s="24" t="s">
        <v>56</v>
      </c>
      <c r="F277" s="25">
        <v>44243</v>
      </c>
      <c r="G277" s="26">
        <v>1.29</v>
      </c>
      <c r="H277" s="25"/>
      <c r="I277" s="26"/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27"/>
        <v>1.29</v>
      </c>
    </row>
    <row r="278" spans="1:21" x14ac:dyDescent="0.25">
      <c r="B278" s="140" t="s">
        <v>143</v>
      </c>
      <c r="C278" s="146" t="s">
        <v>144</v>
      </c>
      <c r="D278" s="141" t="s">
        <v>55</v>
      </c>
      <c r="E278" s="24" t="s">
        <v>56</v>
      </c>
      <c r="F278" s="25">
        <v>44292</v>
      </c>
      <c r="G278" s="26">
        <v>0.37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27"/>
        <v>0.37</v>
      </c>
    </row>
    <row r="279" spans="1:21" x14ac:dyDescent="0.25">
      <c r="B279" s="140" t="s">
        <v>145</v>
      </c>
      <c r="C279" s="146" t="s">
        <v>146</v>
      </c>
      <c r="D279" s="141" t="s">
        <v>55</v>
      </c>
      <c r="E279" s="24" t="s">
        <v>56</v>
      </c>
      <c r="F279" s="25">
        <v>44225</v>
      </c>
      <c r="G279" s="26">
        <v>0.51</v>
      </c>
      <c r="H279" s="25"/>
      <c r="I279" s="26"/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27"/>
        <v>0.51</v>
      </c>
    </row>
    <row r="280" spans="1:21" x14ac:dyDescent="0.25">
      <c r="B280" s="140" t="s">
        <v>147</v>
      </c>
      <c r="C280" s="146" t="s">
        <v>148</v>
      </c>
      <c r="D280" s="141" t="s">
        <v>55</v>
      </c>
      <c r="E280" s="24" t="s">
        <v>56</v>
      </c>
      <c r="F280" s="25">
        <v>44264</v>
      </c>
      <c r="G280" s="26">
        <v>0.9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27"/>
        <v>0.9</v>
      </c>
    </row>
    <row r="281" spans="1:21" x14ac:dyDescent="0.25">
      <c r="B281" s="140" t="s">
        <v>149</v>
      </c>
      <c r="C281" s="146" t="s">
        <v>150</v>
      </c>
      <c r="D281" s="141" t="s">
        <v>55</v>
      </c>
      <c r="E281" s="24" t="s">
        <v>56</v>
      </c>
      <c r="F281" s="25">
        <v>44267</v>
      </c>
      <c r="G281" s="26">
        <v>0.42</v>
      </c>
      <c r="H281" s="25"/>
      <c r="I281" s="26"/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27"/>
        <v>0.42</v>
      </c>
    </row>
    <row r="282" spans="1:21" x14ac:dyDescent="0.25">
      <c r="B282" s="140" t="s">
        <v>550</v>
      </c>
      <c r="C282" s="146" t="s">
        <v>155</v>
      </c>
      <c r="D282" s="141" t="s">
        <v>55</v>
      </c>
      <c r="E282" s="24" t="s">
        <v>56</v>
      </c>
      <c r="F282" s="25">
        <v>44292</v>
      </c>
      <c r="G282" s="26">
        <v>0.25</v>
      </c>
      <c r="H282" s="25"/>
      <c r="I282" s="26"/>
      <c r="J282" s="25"/>
      <c r="K282" s="26"/>
      <c r="L282" s="25"/>
      <c r="M282" s="26"/>
      <c r="N282" s="27"/>
      <c r="O282" s="26"/>
      <c r="P282" s="26"/>
      <c r="Q282" s="26"/>
      <c r="R282" s="26"/>
      <c r="S282" s="26"/>
      <c r="T282" s="28">
        <f t="shared" si="27"/>
        <v>0.25</v>
      </c>
    </row>
    <row r="283" spans="1:21" x14ac:dyDescent="0.25">
      <c r="A283" s="35"/>
      <c r="B283" s="140" t="s">
        <v>160</v>
      </c>
      <c r="C283" s="146" t="s">
        <v>161</v>
      </c>
      <c r="D283" s="141" t="s">
        <v>55</v>
      </c>
      <c r="E283" s="24" t="s">
        <v>56</v>
      </c>
      <c r="F283" s="25">
        <v>44238</v>
      </c>
      <c r="G283" s="26">
        <v>0.43</v>
      </c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27"/>
        <v>0.43</v>
      </c>
      <c r="U283" s="38"/>
    </row>
    <row r="284" spans="1:21" x14ac:dyDescent="0.25">
      <c r="B284" s="140" t="s">
        <v>577</v>
      </c>
      <c r="C284" s="146" t="s">
        <v>604</v>
      </c>
      <c r="D284" s="141" t="s">
        <v>55</v>
      </c>
      <c r="E284" s="24" t="s">
        <v>56</v>
      </c>
      <c r="F284" s="25">
        <v>44217</v>
      </c>
      <c r="G284" s="26">
        <v>0.5</v>
      </c>
      <c r="H284" s="25"/>
      <c r="I284" s="26"/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27"/>
        <v>0.5</v>
      </c>
    </row>
    <row r="285" spans="1:21" x14ac:dyDescent="0.25">
      <c r="B285" s="140" t="s">
        <v>192</v>
      </c>
      <c r="C285" s="146" t="s">
        <v>193</v>
      </c>
      <c r="D285" s="141" t="s">
        <v>55</v>
      </c>
      <c r="E285" s="24" t="s">
        <v>56</v>
      </c>
      <c r="F285" s="25">
        <v>44238</v>
      </c>
      <c r="G285" s="26">
        <v>0.96499999999999997</v>
      </c>
      <c r="H285" s="25"/>
      <c r="I285" s="26"/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27"/>
        <v>0.96499999999999997</v>
      </c>
    </row>
    <row r="286" spans="1:21" x14ac:dyDescent="0.25">
      <c r="B286" s="140" t="s">
        <v>575</v>
      </c>
      <c r="C286" s="146" t="s">
        <v>602</v>
      </c>
      <c r="D286" s="141" t="s">
        <v>55</v>
      </c>
      <c r="E286" s="24" t="s">
        <v>56</v>
      </c>
      <c r="F286" s="25">
        <v>44238</v>
      </c>
      <c r="G286" s="26">
        <v>0.85</v>
      </c>
      <c r="H286" s="25"/>
      <c r="I286" s="26"/>
      <c r="J286" s="25"/>
      <c r="K286" s="26"/>
      <c r="L286" s="25"/>
      <c r="M286" s="81"/>
      <c r="N286" s="27"/>
      <c r="O286" s="26"/>
      <c r="P286" s="26"/>
      <c r="Q286" s="26"/>
      <c r="R286" s="26"/>
      <c r="S286" s="26"/>
      <c r="T286" s="28">
        <f t="shared" si="27"/>
        <v>0.85</v>
      </c>
    </row>
    <row r="287" spans="1:21" x14ac:dyDescent="0.25">
      <c r="A287" s="35"/>
      <c r="B287" s="140" t="s">
        <v>223</v>
      </c>
      <c r="C287" s="146" t="s">
        <v>224</v>
      </c>
      <c r="D287" s="141" t="s">
        <v>55</v>
      </c>
      <c r="E287" s="24" t="s">
        <v>56</v>
      </c>
      <c r="F287" s="25">
        <v>44236</v>
      </c>
      <c r="G287" s="26">
        <v>0.87</v>
      </c>
      <c r="H287" s="25"/>
      <c r="I287" s="26"/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27"/>
        <v>0.87</v>
      </c>
      <c r="U287" s="38"/>
    </row>
    <row r="288" spans="1:21" x14ac:dyDescent="0.25">
      <c r="A288" s="35"/>
      <c r="B288" s="140" t="s">
        <v>227</v>
      </c>
      <c r="C288" s="146" t="s">
        <v>228</v>
      </c>
      <c r="D288" s="141" t="s">
        <v>55</v>
      </c>
      <c r="E288" s="24" t="s">
        <v>56</v>
      </c>
      <c r="F288" s="25"/>
      <c r="G288" s="26"/>
      <c r="H288" s="25"/>
      <c r="I288" s="26"/>
      <c r="J288" s="25"/>
      <c r="K288" s="26"/>
      <c r="L288" s="25"/>
      <c r="M288" s="81"/>
      <c r="N288" s="27"/>
      <c r="O288" s="26"/>
      <c r="P288" s="26"/>
      <c r="Q288" s="26"/>
      <c r="R288" s="26"/>
      <c r="S288" s="26"/>
      <c r="T288" s="28">
        <f t="shared" ref="T288:T322" si="36">G288+I288+K288+M288+O288</f>
        <v>0</v>
      </c>
      <c r="U288" s="38"/>
    </row>
    <row r="289" spans="1:21" x14ac:dyDescent="0.25">
      <c r="B289" s="140" t="s">
        <v>240</v>
      </c>
      <c r="C289" s="146" t="s">
        <v>241</v>
      </c>
      <c r="D289" s="141" t="s">
        <v>55</v>
      </c>
      <c r="E289" s="24" t="s">
        <v>56</v>
      </c>
      <c r="F289" s="25">
        <v>44260</v>
      </c>
      <c r="G289" s="26">
        <v>0.01</v>
      </c>
      <c r="H289" s="25"/>
      <c r="I289" s="26"/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si="36"/>
        <v>0.01</v>
      </c>
    </row>
    <row r="290" spans="1:21" x14ac:dyDescent="0.25">
      <c r="B290" s="140" t="s">
        <v>246</v>
      </c>
      <c r="C290" s="146" t="s">
        <v>247</v>
      </c>
      <c r="D290" s="141" t="s">
        <v>55</v>
      </c>
      <c r="E290" s="24" t="s">
        <v>56</v>
      </c>
      <c r="F290" s="25"/>
      <c r="G290" s="26"/>
      <c r="H290" s="25"/>
      <c r="I290" s="26"/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36"/>
        <v>0</v>
      </c>
    </row>
    <row r="291" spans="1:21" x14ac:dyDescent="0.25">
      <c r="B291" s="140" t="s">
        <v>567</v>
      </c>
      <c r="C291" s="146" t="s">
        <v>594</v>
      </c>
      <c r="D291" s="141" t="s">
        <v>55</v>
      </c>
      <c r="E291" s="24" t="s">
        <v>56</v>
      </c>
      <c r="F291" s="25">
        <v>44267</v>
      </c>
      <c r="G291" s="26">
        <v>0.71</v>
      </c>
      <c r="H291" s="25"/>
      <c r="I291" s="26"/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36"/>
        <v>0.71</v>
      </c>
    </row>
    <row r="292" spans="1:21" x14ac:dyDescent="0.25">
      <c r="B292" s="140" t="s">
        <v>570</v>
      </c>
      <c r="C292" s="146" t="s">
        <v>597</v>
      </c>
      <c r="D292" s="141" t="s">
        <v>55</v>
      </c>
      <c r="E292" s="24" t="s">
        <v>56</v>
      </c>
      <c r="F292" s="25">
        <v>44256</v>
      </c>
      <c r="G292" s="26">
        <v>1.25</v>
      </c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36"/>
        <v>1.25</v>
      </c>
    </row>
    <row r="293" spans="1:21" x14ac:dyDescent="0.25">
      <c r="B293" s="140" t="s">
        <v>262</v>
      </c>
      <c r="C293" s="146" t="s">
        <v>263</v>
      </c>
      <c r="D293" s="141" t="s">
        <v>55</v>
      </c>
      <c r="E293" s="24" t="s">
        <v>56</v>
      </c>
      <c r="F293" s="25">
        <v>44265</v>
      </c>
      <c r="G293" s="26">
        <v>1.65</v>
      </c>
      <c r="H293" s="25"/>
      <c r="I293" s="26"/>
      <c r="J293" s="25"/>
      <c r="K293" s="26"/>
      <c r="L293" s="25"/>
      <c r="M293" s="81"/>
      <c r="N293" s="27"/>
      <c r="O293" s="26"/>
      <c r="P293" s="26"/>
      <c r="Q293" s="26"/>
      <c r="R293" s="26"/>
      <c r="S293" s="26"/>
      <c r="T293" s="28">
        <f t="shared" si="36"/>
        <v>1.65</v>
      </c>
    </row>
    <row r="294" spans="1:21" x14ac:dyDescent="0.25">
      <c r="B294" s="140" t="s">
        <v>683</v>
      </c>
      <c r="C294" s="146" t="s">
        <v>592</v>
      </c>
      <c r="D294" s="141" t="s">
        <v>55</v>
      </c>
      <c r="E294" s="24" t="s">
        <v>56</v>
      </c>
      <c r="F294" s="25">
        <v>44252</v>
      </c>
      <c r="G294" s="26">
        <v>0.93</v>
      </c>
      <c r="H294" s="25"/>
      <c r="I294" s="26"/>
      <c r="J294" s="25"/>
      <c r="K294" s="26"/>
      <c r="L294" s="25"/>
      <c r="M294" s="26"/>
      <c r="N294" s="27"/>
      <c r="O294" s="26"/>
      <c r="P294" s="26"/>
      <c r="Q294" s="26"/>
      <c r="R294" s="26"/>
      <c r="S294" s="26"/>
      <c r="T294" s="28">
        <f t="shared" si="36"/>
        <v>0.93</v>
      </c>
    </row>
    <row r="295" spans="1:21" x14ac:dyDescent="0.25">
      <c r="B295" s="140" t="s">
        <v>553</v>
      </c>
      <c r="C295" s="146" t="s">
        <v>580</v>
      </c>
      <c r="D295" s="141" t="s">
        <v>55</v>
      </c>
      <c r="E295" s="24" t="s">
        <v>56</v>
      </c>
      <c r="F295" s="25">
        <v>44236</v>
      </c>
      <c r="G295" s="26">
        <v>1.63</v>
      </c>
      <c r="H295" s="25"/>
      <c r="I295" s="26"/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si="36"/>
        <v>1.63</v>
      </c>
    </row>
    <row r="296" spans="1:21" x14ac:dyDescent="0.25">
      <c r="B296" s="140" t="s">
        <v>612</v>
      </c>
      <c r="C296" s="146" t="s">
        <v>275</v>
      </c>
      <c r="D296" s="141" t="s">
        <v>55</v>
      </c>
      <c r="E296" s="24" t="s">
        <v>56</v>
      </c>
      <c r="F296" s="25">
        <v>44231</v>
      </c>
      <c r="G296" s="26">
        <v>0.34749999999999998</v>
      </c>
      <c r="H296" s="25"/>
      <c r="I296" s="26"/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36"/>
        <v>0.34749999999999998</v>
      </c>
    </row>
    <row r="297" spans="1:21" x14ac:dyDescent="0.25">
      <c r="A297" s="35"/>
      <c r="B297" s="140" t="s">
        <v>280</v>
      </c>
      <c r="C297" s="146" t="s">
        <v>281</v>
      </c>
      <c r="D297" s="141" t="s">
        <v>55</v>
      </c>
      <c r="E297" s="24" t="s">
        <v>56</v>
      </c>
      <c r="F297" s="25">
        <v>44249</v>
      </c>
      <c r="G297" s="26">
        <v>1.01</v>
      </c>
      <c r="H297" s="25"/>
      <c r="I297" s="26"/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si="36"/>
        <v>1.01</v>
      </c>
      <c r="U297" s="38"/>
    </row>
    <row r="298" spans="1:21" x14ac:dyDescent="0.25">
      <c r="A298" s="137"/>
      <c r="B298" s="140" t="s">
        <v>282</v>
      </c>
      <c r="C298" s="146" t="s">
        <v>283</v>
      </c>
      <c r="D298" s="141" t="s">
        <v>55</v>
      </c>
      <c r="E298" s="24" t="s">
        <v>56</v>
      </c>
      <c r="F298" s="25">
        <v>44291</v>
      </c>
      <c r="G298" s="26">
        <v>0.9</v>
      </c>
      <c r="H298" s="25"/>
      <c r="I298" s="26"/>
      <c r="J298" s="25"/>
      <c r="K298" s="26"/>
      <c r="L298" s="25"/>
      <c r="M298" s="81"/>
      <c r="N298" s="27"/>
      <c r="O298" s="26"/>
      <c r="P298" s="26"/>
      <c r="Q298" s="26"/>
      <c r="R298" s="26"/>
      <c r="S298" s="26"/>
      <c r="T298" s="28">
        <f t="shared" si="36"/>
        <v>0.9</v>
      </c>
      <c r="U298" s="137"/>
    </row>
    <row r="299" spans="1:21" x14ac:dyDescent="0.25">
      <c r="B299" s="140" t="s">
        <v>562</v>
      </c>
      <c r="C299" s="146" t="s">
        <v>589</v>
      </c>
      <c r="D299" s="141" t="s">
        <v>55</v>
      </c>
      <c r="E299" s="24" t="s">
        <v>56</v>
      </c>
      <c r="F299" s="25">
        <v>44294</v>
      </c>
      <c r="G299" s="26">
        <v>0.44</v>
      </c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36"/>
        <v>0.44</v>
      </c>
    </row>
    <row r="300" spans="1:21" x14ac:dyDescent="0.25">
      <c r="B300" s="140" t="s">
        <v>561</v>
      </c>
      <c r="C300" s="146" t="s">
        <v>588</v>
      </c>
      <c r="D300" s="141" t="s">
        <v>55</v>
      </c>
      <c r="E300" s="24" t="s">
        <v>56</v>
      </c>
      <c r="F300" s="25">
        <v>44253</v>
      </c>
      <c r="G300" s="26">
        <v>1.29</v>
      </c>
      <c r="H300" s="25"/>
      <c r="I300" s="26"/>
      <c r="J300" s="25"/>
      <c r="K300" s="26"/>
      <c r="L300" s="25"/>
      <c r="M300" s="81"/>
      <c r="N300" s="27"/>
      <c r="O300" s="26"/>
      <c r="P300" s="26"/>
      <c r="Q300" s="26"/>
      <c r="R300" s="26"/>
      <c r="S300" s="26"/>
      <c r="T300" s="28">
        <f t="shared" si="36"/>
        <v>1.29</v>
      </c>
    </row>
    <row r="301" spans="1:21" x14ac:dyDescent="0.25">
      <c r="B301" s="140" t="s">
        <v>558</v>
      </c>
      <c r="C301" s="146" t="s">
        <v>585</v>
      </c>
      <c r="D301" s="141" t="s">
        <v>55</v>
      </c>
      <c r="E301" s="24" t="s">
        <v>56</v>
      </c>
      <c r="F301" s="25">
        <v>44280</v>
      </c>
      <c r="G301" s="26">
        <v>0.57999999999999996</v>
      </c>
      <c r="H301" s="25"/>
      <c r="I301" s="26"/>
      <c r="J301" s="25"/>
      <c r="K301" s="26"/>
      <c r="L301" s="25"/>
      <c r="M301" s="81"/>
      <c r="N301" s="27"/>
      <c r="O301" s="26"/>
      <c r="P301" s="26"/>
      <c r="Q301" s="26"/>
      <c r="R301" s="26"/>
      <c r="S301" s="26"/>
      <c r="T301" s="28">
        <f t="shared" si="36"/>
        <v>0.57999999999999996</v>
      </c>
    </row>
    <row r="302" spans="1:21" x14ac:dyDescent="0.25">
      <c r="B302" s="140" t="s">
        <v>324</v>
      </c>
      <c r="C302" s="146" t="s">
        <v>325</v>
      </c>
      <c r="D302" s="141" t="s">
        <v>55</v>
      </c>
      <c r="E302" s="24" t="s">
        <v>56</v>
      </c>
      <c r="F302" s="25">
        <v>44267</v>
      </c>
      <c r="G302" s="26">
        <v>0.65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36"/>
        <v>0.65</v>
      </c>
    </row>
    <row r="303" spans="1:21" x14ac:dyDescent="0.25">
      <c r="B303" s="140" t="s">
        <v>331</v>
      </c>
      <c r="C303" s="146" t="s">
        <v>332</v>
      </c>
      <c r="D303" s="141" t="s">
        <v>55</v>
      </c>
      <c r="E303" s="24" t="s">
        <v>56</v>
      </c>
      <c r="F303" s="25">
        <v>44244</v>
      </c>
      <c r="G303" s="26">
        <v>0.56000000000000005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36"/>
        <v>0.56000000000000005</v>
      </c>
    </row>
    <row r="304" spans="1:21" x14ac:dyDescent="0.25">
      <c r="B304" s="140" t="s">
        <v>555</v>
      </c>
      <c r="C304" s="146" t="s">
        <v>582</v>
      </c>
      <c r="D304" s="152" t="s">
        <v>55</v>
      </c>
      <c r="E304" s="72" t="s">
        <v>56</v>
      </c>
      <c r="F304" s="25">
        <v>44293</v>
      </c>
      <c r="G304" s="26">
        <v>0.32</v>
      </c>
      <c r="H304" s="25"/>
      <c r="I304" s="26"/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36"/>
        <v>0.32</v>
      </c>
    </row>
    <row r="305" spans="2:20" x14ac:dyDescent="0.25">
      <c r="B305" s="140" t="s">
        <v>551</v>
      </c>
      <c r="C305" s="146" t="s">
        <v>578</v>
      </c>
      <c r="D305" s="141" t="s">
        <v>55</v>
      </c>
      <c r="E305" s="24" t="s">
        <v>56</v>
      </c>
      <c r="F305" s="25">
        <v>44259</v>
      </c>
      <c r="G305" s="26">
        <v>1.0225</v>
      </c>
      <c r="H305" s="25"/>
      <c r="I305" s="26"/>
      <c r="J305" s="25"/>
      <c r="K305" s="26"/>
      <c r="L305" s="25"/>
      <c r="M305" s="26"/>
      <c r="N305" s="27"/>
      <c r="O305" s="26"/>
      <c r="P305" s="26"/>
      <c r="Q305" s="26"/>
      <c r="R305" s="26"/>
      <c r="S305" s="26"/>
      <c r="T305" s="28">
        <f t="shared" si="36"/>
        <v>1.0225</v>
      </c>
    </row>
    <row r="306" spans="2:20" x14ac:dyDescent="0.25">
      <c r="B306" s="140" t="s">
        <v>363</v>
      </c>
      <c r="C306" s="146" t="s">
        <v>364</v>
      </c>
      <c r="D306" s="141" t="s">
        <v>55</v>
      </c>
      <c r="E306" s="24" t="s">
        <v>56</v>
      </c>
      <c r="F306" s="25">
        <v>44224</v>
      </c>
      <c r="G306" s="26">
        <v>0.39</v>
      </c>
      <c r="H306" s="25"/>
      <c r="I306" s="26"/>
      <c r="J306" s="25"/>
      <c r="K306" s="26"/>
      <c r="L306" s="25"/>
      <c r="M306" s="26"/>
      <c r="N306" s="27"/>
      <c r="O306" s="26"/>
      <c r="P306" s="26"/>
      <c r="Q306" s="26"/>
      <c r="R306" s="26"/>
      <c r="S306" s="26"/>
      <c r="T306" s="28">
        <f t="shared" si="36"/>
        <v>0.39</v>
      </c>
    </row>
    <row r="307" spans="2:20" x14ac:dyDescent="0.25">
      <c r="B307" s="140" t="s">
        <v>606</v>
      </c>
      <c r="C307" s="146" t="s">
        <v>365</v>
      </c>
      <c r="D307" s="141" t="s">
        <v>55</v>
      </c>
      <c r="E307" s="24" t="s">
        <v>56</v>
      </c>
      <c r="F307" s="25">
        <v>44274</v>
      </c>
      <c r="G307" s="26">
        <v>1.2</v>
      </c>
      <c r="H307" s="25"/>
      <c r="I307" s="26"/>
      <c r="J307" s="25"/>
      <c r="K307" s="26"/>
      <c r="L307" s="25"/>
      <c r="M307" s="26"/>
      <c r="N307" s="27"/>
      <c r="O307" s="26"/>
      <c r="P307" s="26"/>
      <c r="Q307" s="26"/>
      <c r="R307" s="26"/>
      <c r="S307" s="26"/>
      <c r="T307" s="28">
        <f t="shared" si="36"/>
        <v>1.2</v>
      </c>
    </row>
    <row r="308" spans="2:20" x14ac:dyDescent="0.25">
      <c r="B308" s="140" t="s">
        <v>355</v>
      </c>
      <c r="C308" s="146" t="s">
        <v>356</v>
      </c>
      <c r="D308" s="141" t="s">
        <v>55</v>
      </c>
      <c r="E308" s="24" t="s">
        <v>56</v>
      </c>
      <c r="F308" s="25">
        <v>44217</v>
      </c>
      <c r="G308" s="26">
        <v>0.79069999999999996</v>
      </c>
      <c r="H308" s="25"/>
      <c r="I308" s="26"/>
      <c r="J308" s="25"/>
      <c r="K308" s="26"/>
      <c r="L308" s="25"/>
      <c r="M308" s="26"/>
      <c r="N308" s="27"/>
      <c r="O308" s="26"/>
      <c r="P308" s="26"/>
      <c r="Q308" s="26"/>
      <c r="R308" s="26"/>
      <c r="S308" s="26"/>
      <c r="T308" s="28">
        <f t="shared" si="36"/>
        <v>0.79069999999999996</v>
      </c>
    </row>
    <row r="309" spans="2:20" x14ac:dyDescent="0.25">
      <c r="B309" s="140" t="s">
        <v>572</v>
      </c>
      <c r="C309" s="146" t="s">
        <v>599</v>
      </c>
      <c r="D309" s="141" t="s">
        <v>55</v>
      </c>
      <c r="E309" s="24" t="s">
        <v>56</v>
      </c>
      <c r="F309" s="25">
        <v>44258</v>
      </c>
      <c r="G309" s="26">
        <v>0.65</v>
      </c>
      <c r="H309" s="153"/>
      <c r="I309" s="154"/>
      <c r="J309" s="153"/>
      <c r="K309" s="154"/>
      <c r="L309" s="153"/>
      <c r="M309" s="154"/>
      <c r="N309" s="155"/>
      <c r="O309" s="154"/>
      <c r="P309" s="154"/>
      <c r="Q309" s="154"/>
      <c r="R309" s="154"/>
      <c r="S309" s="154"/>
      <c r="T309" s="28">
        <f t="shared" si="36"/>
        <v>0.65</v>
      </c>
    </row>
    <row r="310" spans="2:20" x14ac:dyDescent="0.25">
      <c r="B310" s="140" t="s">
        <v>559</v>
      </c>
      <c r="C310" s="146" t="s">
        <v>586</v>
      </c>
      <c r="D310" s="141" t="s">
        <v>55</v>
      </c>
      <c r="E310" s="24" t="s">
        <v>56</v>
      </c>
      <c r="F310" s="25">
        <v>44243</v>
      </c>
      <c r="G310" s="26">
        <v>0.125</v>
      </c>
      <c r="H310" s="25"/>
      <c r="I310" s="26"/>
      <c r="J310" s="25"/>
      <c r="K310" s="26"/>
      <c r="L310" s="25"/>
      <c r="M310" s="81"/>
      <c r="N310" s="27"/>
      <c r="O310" s="26"/>
      <c r="P310" s="26"/>
      <c r="Q310" s="26"/>
      <c r="R310" s="26"/>
      <c r="S310" s="26"/>
      <c r="T310" s="28">
        <f t="shared" si="36"/>
        <v>0.125</v>
      </c>
    </row>
    <row r="311" spans="2:20" x14ac:dyDescent="0.25">
      <c r="B311" s="140" t="s">
        <v>443</v>
      </c>
      <c r="C311" s="146" t="s">
        <v>444</v>
      </c>
      <c r="D311" s="141" t="s">
        <v>55</v>
      </c>
      <c r="E311" s="24" t="s">
        <v>56</v>
      </c>
      <c r="F311" s="25">
        <v>44239</v>
      </c>
      <c r="G311" s="26">
        <v>0.64</v>
      </c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36"/>
        <v>0.64</v>
      </c>
    </row>
    <row r="312" spans="2:20" x14ac:dyDescent="0.25">
      <c r="B312" s="140" t="s">
        <v>571</v>
      </c>
      <c r="C312" s="146" t="s">
        <v>598</v>
      </c>
      <c r="D312" s="141" t="s">
        <v>55</v>
      </c>
      <c r="E312" s="24" t="s">
        <v>56</v>
      </c>
      <c r="F312" s="25">
        <v>44244</v>
      </c>
      <c r="G312" s="26">
        <v>0.45</v>
      </c>
      <c r="H312" s="25"/>
      <c r="I312" s="26"/>
      <c r="J312" s="25"/>
      <c r="K312" s="26"/>
      <c r="L312" s="25"/>
      <c r="M312" s="81"/>
      <c r="N312" s="27"/>
      <c r="O312" s="26"/>
      <c r="P312" s="26"/>
      <c r="Q312" s="26"/>
      <c r="R312" s="26"/>
      <c r="S312" s="26"/>
      <c r="T312" s="28">
        <f t="shared" si="36"/>
        <v>0.45</v>
      </c>
    </row>
    <row r="313" spans="2:20" x14ac:dyDescent="0.25">
      <c r="B313" s="140" t="s">
        <v>576</v>
      </c>
      <c r="C313" s="146" t="s">
        <v>603</v>
      </c>
      <c r="D313" s="141" t="s">
        <v>55</v>
      </c>
      <c r="E313" s="24" t="s">
        <v>56</v>
      </c>
      <c r="F313" s="25">
        <v>44225</v>
      </c>
      <c r="G313" s="26">
        <v>1.02</v>
      </c>
      <c r="H313" s="25"/>
      <c r="I313" s="26"/>
      <c r="J313" s="25"/>
      <c r="K313" s="26"/>
      <c r="L313" s="25"/>
      <c r="M313" s="81"/>
      <c r="N313" s="27"/>
      <c r="O313" s="26"/>
      <c r="P313" s="26"/>
      <c r="Q313" s="26"/>
      <c r="R313" s="26"/>
      <c r="S313" s="26"/>
      <c r="T313" s="28">
        <f t="shared" si="36"/>
        <v>1.02</v>
      </c>
    </row>
    <row r="314" spans="2:20" x14ac:dyDescent="0.25">
      <c r="B314" s="140" t="s">
        <v>569</v>
      </c>
      <c r="C314" s="146" t="s">
        <v>596</v>
      </c>
      <c r="D314" s="141" t="s">
        <v>55</v>
      </c>
      <c r="E314" s="24" t="s">
        <v>56</v>
      </c>
      <c r="F314" s="25">
        <v>44252</v>
      </c>
      <c r="G314" s="26">
        <v>0.97</v>
      </c>
      <c r="H314" s="25"/>
      <c r="I314" s="26"/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36"/>
        <v>0.97</v>
      </c>
    </row>
    <row r="315" spans="2:20" x14ac:dyDescent="0.25">
      <c r="B315" s="140" t="s">
        <v>697</v>
      </c>
      <c r="C315" s="146" t="s">
        <v>600</v>
      </c>
      <c r="D315" s="141" t="s">
        <v>55</v>
      </c>
      <c r="E315" s="24" t="s">
        <v>56</v>
      </c>
      <c r="F315" s="25">
        <v>44252</v>
      </c>
      <c r="G315" s="26">
        <v>0.47499999999999998</v>
      </c>
      <c r="H315" s="25"/>
      <c r="I315" s="26"/>
      <c r="J315" s="25"/>
      <c r="K315" s="26"/>
      <c r="L315" s="25"/>
      <c r="M315" s="81"/>
      <c r="N315" s="27"/>
      <c r="O315" s="26"/>
      <c r="P315" s="26"/>
      <c r="Q315" s="26"/>
      <c r="R315" s="26"/>
      <c r="S315" s="26"/>
      <c r="T315" s="28">
        <f t="shared" si="36"/>
        <v>0.47499999999999998</v>
      </c>
    </row>
    <row r="316" spans="2:20" x14ac:dyDescent="0.25">
      <c r="B316" s="140" t="s">
        <v>552</v>
      </c>
      <c r="C316" s="146" t="s">
        <v>579</v>
      </c>
      <c r="D316" s="141" t="s">
        <v>55</v>
      </c>
      <c r="E316" s="24" t="s">
        <v>56</v>
      </c>
      <c r="F316" s="25">
        <v>44267</v>
      </c>
      <c r="G316" s="26">
        <v>1.25</v>
      </c>
      <c r="H316" s="25"/>
      <c r="I316" s="26"/>
      <c r="J316" s="25"/>
      <c r="K316" s="26"/>
      <c r="L316" s="25"/>
      <c r="M316" s="81"/>
      <c r="N316" s="27"/>
      <c r="O316" s="26"/>
      <c r="P316" s="26"/>
      <c r="Q316" s="26"/>
      <c r="R316" s="26"/>
      <c r="S316" s="26"/>
      <c r="T316" s="28">
        <f t="shared" si="36"/>
        <v>1.25</v>
      </c>
    </row>
    <row r="317" spans="2:20" x14ac:dyDescent="0.25">
      <c r="B317" s="140" t="s">
        <v>574</v>
      </c>
      <c r="C317" s="146" t="s">
        <v>601</v>
      </c>
      <c r="D317" s="141" t="s">
        <v>55</v>
      </c>
      <c r="E317" s="24" t="s">
        <v>56</v>
      </c>
      <c r="F317" s="25">
        <v>44285</v>
      </c>
      <c r="G317" s="26">
        <v>0.42</v>
      </c>
      <c r="H317" s="25"/>
      <c r="I317" s="26"/>
      <c r="J317" s="25"/>
      <c r="K317" s="26"/>
      <c r="L317" s="25"/>
      <c r="M317" s="26"/>
      <c r="N317" s="27"/>
      <c r="O317" s="26"/>
      <c r="P317" s="26"/>
      <c r="Q317" s="26"/>
      <c r="R317" s="26"/>
      <c r="S317" s="26"/>
      <c r="T317" s="28">
        <f t="shared" si="36"/>
        <v>0.42</v>
      </c>
    </row>
    <row r="318" spans="2:20" x14ac:dyDescent="0.25">
      <c r="B318" s="140" t="s">
        <v>518</v>
      </c>
      <c r="C318" s="146" t="s">
        <v>519</v>
      </c>
      <c r="D318" s="141" t="s">
        <v>55</v>
      </c>
      <c r="E318" s="24" t="s">
        <v>56</v>
      </c>
      <c r="F318" s="25">
        <v>44294</v>
      </c>
      <c r="G318" s="26">
        <v>0.62749999999999995</v>
      </c>
      <c r="H318" s="25"/>
      <c r="I318" s="26"/>
      <c r="J318" s="25"/>
      <c r="K318" s="26"/>
      <c r="L318" s="25"/>
      <c r="M318" s="81"/>
      <c r="N318" s="27"/>
      <c r="O318" s="26"/>
      <c r="P318" s="26"/>
      <c r="Q318" s="26"/>
      <c r="R318" s="26"/>
      <c r="S318" s="26"/>
      <c r="T318" s="28">
        <f t="shared" si="36"/>
        <v>0.62749999999999995</v>
      </c>
    </row>
    <row r="319" spans="2:20" x14ac:dyDescent="0.25">
      <c r="B319" s="140" t="s">
        <v>522</v>
      </c>
      <c r="C319" s="146" t="s">
        <v>523</v>
      </c>
      <c r="D319" s="141" t="s">
        <v>55</v>
      </c>
      <c r="E319" s="24" t="s">
        <v>56</v>
      </c>
      <c r="F319" s="25">
        <v>44238</v>
      </c>
      <c r="G319" s="26">
        <v>0.32</v>
      </c>
      <c r="H319" s="25"/>
      <c r="I319" s="26"/>
      <c r="J319" s="25"/>
      <c r="K319" s="26"/>
      <c r="L319" s="25"/>
      <c r="M319" s="81"/>
      <c r="N319" s="27"/>
      <c r="O319" s="26"/>
      <c r="P319" s="26"/>
      <c r="Q319" s="26"/>
      <c r="R319" s="26"/>
      <c r="S319" s="26"/>
      <c r="T319" s="28">
        <f t="shared" si="36"/>
        <v>0.32</v>
      </c>
    </row>
    <row r="320" spans="2:20" x14ac:dyDescent="0.25">
      <c r="B320" s="140" t="s">
        <v>631</v>
      </c>
      <c r="C320" s="146" t="s">
        <v>587</v>
      </c>
      <c r="D320" s="141" t="s">
        <v>55</v>
      </c>
      <c r="E320" s="24" t="s">
        <v>56</v>
      </c>
      <c r="F320" s="25">
        <v>44273</v>
      </c>
      <c r="G320" s="26">
        <v>0.55000000000000004</v>
      </c>
      <c r="H320" s="25"/>
      <c r="I320" s="26"/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36"/>
        <v>0.55000000000000004</v>
      </c>
    </row>
    <row r="321" spans="2:20" x14ac:dyDescent="0.25">
      <c r="B321" s="140" t="s">
        <v>536</v>
      </c>
      <c r="C321" s="146" t="s">
        <v>537</v>
      </c>
      <c r="D321" s="141" t="s">
        <v>55</v>
      </c>
      <c r="E321" s="24" t="s">
        <v>56</v>
      </c>
      <c r="F321" s="25"/>
      <c r="G321" s="26"/>
      <c r="H321" s="25"/>
      <c r="I321" s="26"/>
      <c r="J321" s="25"/>
      <c r="K321" s="26"/>
      <c r="L321" s="25"/>
      <c r="M321" s="81"/>
      <c r="N321" s="27"/>
      <c r="O321" s="26"/>
      <c r="P321" s="26"/>
      <c r="Q321" s="26"/>
      <c r="R321" s="26"/>
      <c r="S321" s="26"/>
      <c r="T321" s="28">
        <f t="shared" si="36"/>
        <v>0</v>
      </c>
    </row>
    <row r="322" spans="2:20" x14ac:dyDescent="0.25">
      <c r="B322" s="140" t="s">
        <v>538</v>
      </c>
      <c r="C322" s="146" t="s">
        <v>539</v>
      </c>
      <c r="D322" s="141" t="s">
        <v>55</v>
      </c>
      <c r="E322" s="24" t="s">
        <v>56</v>
      </c>
      <c r="F322" s="25">
        <v>44231</v>
      </c>
      <c r="G322" s="26">
        <v>0.1</v>
      </c>
      <c r="H322" s="25"/>
      <c r="I322" s="26"/>
      <c r="J322" s="25"/>
      <c r="K322" s="26"/>
      <c r="L322" s="25"/>
      <c r="M322" s="81"/>
      <c r="N322" s="27"/>
      <c r="O322" s="26"/>
      <c r="P322" s="26"/>
      <c r="Q322" s="26"/>
      <c r="R322" s="26"/>
      <c r="S322" s="26"/>
      <c r="T322" s="28">
        <f t="shared" si="36"/>
        <v>0.1</v>
      </c>
    </row>
  </sheetData>
  <sheetProtection algorithmName="SHA-512" hashValue="WptgTNhljhTyeMYhMucT3FWCKVToV0y9LUVG53KQB4ToTqjNmA2adUS9+vK+KoGXr1H2mc5B0hSL4pvcQikCmA==" saltValue="mA7oALUCpZexdT5ZWgQ5t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124" activePane="bottomRight" state="frozen"/>
      <selection pane="topRight" activeCell="B1" sqref="B1"/>
      <selection pane="bottomLeft" activeCell="A13" sqref="A13"/>
      <selection pane="bottomRight" activeCell="B146" sqref="B14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732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7.7499999999999999E-2</v>
      </c>
      <c r="S14" s="173">
        <f t="shared" ref="S14:S79" si="2">IF(F14&lt;=ExpQ3,G14,0)+IF(H14&lt;=ExpQ3,I14,0)+IF(J14&lt;=ExpQ3,K14,0)+IF(L14&lt;=ExpQ3,M14,0)+IF(N14&lt;=ExpQ3,O14,0)</f>
        <v>7.7499999999999999E-2</v>
      </c>
      <c r="T14" s="144">
        <f t="shared" ref="T14:T79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si="3"/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/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3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3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3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3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3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3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3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3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3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3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3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3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3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3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3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3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3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3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3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3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3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3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3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3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3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3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ref="Q71" si="4">IF(F71&lt;=ExpQ1,G71,0)+IF(H71&lt;=ExpQ1,I71,0)+IF(J71&lt;=ExpQ1,K71,0)+IF(L71&lt;=ExpQ1,M71,0)+IF(N71&lt;=ExpQ1,O71,0)</f>
        <v>0</v>
      </c>
      <c r="R71" s="173">
        <f t="shared" ref="R71" si="5">IF(F71&lt;=ExpH1,G71,0)+IF(H71&lt;=ExpH1,I71,0)+IF(J71&lt;=ExpH1,K71,0)+IF(L71&lt;=ExpH1,M71,0)+IF(N71&lt;=ExpH1,O71,0)</f>
        <v>0</v>
      </c>
      <c r="S71" s="173">
        <f t="shared" ref="S71" si="6">IF(F71&lt;=ExpQ3,G71,0)+IF(H71&lt;=ExpQ3,I71,0)+IF(J71&lt;=ExpQ3,K71,0)+IF(L71&lt;=ExpQ3,M71,0)+IF(N71&lt;=ExpQ3,O71,0)</f>
        <v>0</v>
      </c>
      <c r="T71" s="144">
        <f t="shared" ref="T71" si="7">G71+I71+K71+M71+O71</f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3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3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3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3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0.13880000000000001</v>
      </c>
      <c r="S78" s="173">
        <f t="shared" si="2"/>
        <v>0.13880000000000001</v>
      </c>
      <c r="T78" s="144">
        <f t="shared" si="3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0"/>
        <v>0.63</v>
      </c>
      <c r="R79" s="173">
        <f t="shared" si="1"/>
        <v>0.63</v>
      </c>
      <c r="S79" s="173">
        <f t="shared" si="2"/>
        <v>0.81548183121153361</v>
      </c>
      <c r="T79" s="144">
        <f t="shared" si="3"/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6" si="8">IF(F80&lt;=ExpQ1,G80,0)+IF(H80&lt;=ExpQ1,I80,0)+IF(J80&lt;=ExpQ1,K80,0)+IF(L80&lt;=ExpQ1,M80,0)+IF(N80&lt;=ExpQ1,O80,0)</f>
        <v>0</v>
      </c>
      <c r="R80" s="173">
        <f t="shared" ref="R80:R146" si="9">IF(F80&lt;=ExpH1,G80,0)+IF(H80&lt;=ExpH1,I80,0)+IF(J80&lt;=ExpH1,K80,0)+IF(L80&lt;=ExpH1,M80,0)+IF(N80&lt;=ExpH1,O80,0)</f>
        <v>0</v>
      </c>
      <c r="S80" s="173">
        <f t="shared" ref="S80:S146" si="10">IF(F80&lt;=ExpQ3,G80,0)+IF(H80&lt;=ExpQ3,I80,0)+IF(J80&lt;=ExpQ3,K80,0)+IF(L80&lt;=ExpQ3,M80,0)+IF(N80&lt;=ExpQ3,O80,0)</f>
        <v>0.9</v>
      </c>
      <c r="T80" s="144">
        <f t="shared" ref="T80:T146" si="11">G80+I80+K80+M80+O80</f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8"/>
        <v>0</v>
      </c>
      <c r="R81" s="173">
        <f t="shared" si="9"/>
        <v>0</v>
      </c>
      <c r="S81" s="173">
        <f t="shared" si="10"/>
        <v>2.1</v>
      </c>
      <c r="T81" s="144">
        <f t="shared" si="11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8"/>
        <v>0</v>
      </c>
      <c r="R82" s="173">
        <f t="shared" si="9"/>
        <v>0</v>
      </c>
      <c r="S82" s="173">
        <f t="shared" si="10"/>
        <v>0</v>
      </c>
      <c r="T82" s="144">
        <f t="shared" si="11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8"/>
        <v>0</v>
      </c>
      <c r="R83" s="173">
        <f t="shared" si="9"/>
        <v>2.9</v>
      </c>
      <c r="S83" s="173">
        <f t="shared" si="10"/>
        <v>2.9</v>
      </c>
      <c r="T83" s="144">
        <f t="shared" si="11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8"/>
        <v>0</v>
      </c>
      <c r="R84" s="173">
        <f t="shared" si="9"/>
        <v>0</v>
      </c>
      <c r="S84" s="173">
        <f t="shared" si="10"/>
        <v>0</v>
      </c>
      <c r="T84" s="144">
        <f t="shared" si="11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8"/>
        <v>0</v>
      </c>
      <c r="R85" s="173">
        <f t="shared" si="9"/>
        <v>0</v>
      </c>
      <c r="S85" s="173">
        <f t="shared" si="10"/>
        <v>1.1499999999999999</v>
      </c>
      <c r="T85" s="144">
        <f t="shared" si="11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8"/>
        <v>0</v>
      </c>
      <c r="R86" s="173">
        <f t="shared" si="9"/>
        <v>0</v>
      </c>
      <c r="S86" s="173">
        <f t="shared" si="10"/>
        <v>0.6</v>
      </c>
      <c r="T86" s="144">
        <f t="shared" si="11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8"/>
        <v>27.41</v>
      </c>
      <c r="R87" s="173">
        <f t="shared" si="9"/>
        <v>27.41</v>
      </c>
      <c r="S87" s="173">
        <f t="shared" si="10"/>
        <v>69.88</v>
      </c>
      <c r="T87" s="144">
        <f t="shared" si="11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8"/>
        <v>0</v>
      </c>
      <c r="R88" s="173">
        <f t="shared" si="9"/>
        <v>1</v>
      </c>
      <c r="S88" s="173">
        <f t="shared" si="10"/>
        <v>1</v>
      </c>
      <c r="T88" s="144">
        <f t="shared" si="11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8"/>
        <v>0</v>
      </c>
      <c r="R89" s="173">
        <f t="shared" si="9"/>
        <v>0</v>
      </c>
      <c r="S89" s="173">
        <f t="shared" si="10"/>
        <v>0</v>
      </c>
      <c r="T89" s="144">
        <f t="shared" si="11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8"/>
        <v>0</v>
      </c>
      <c r="R90" s="173">
        <f t="shared" si="9"/>
        <v>1.63</v>
      </c>
      <c r="S90" s="173">
        <f t="shared" si="10"/>
        <v>2.4299999999999997</v>
      </c>
      <c r="T90" s="144">
        <f t="shared" si="11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8"/>
        <v>0</v>
      </c>
      <c r="R91" s="173">
        <f t="shared" si="9"/>
        <v>0.46</v>
      </c>
      <c r="S91" s="173">
        <f t="shared" si="10"/>
        <v>0.46</v>
      </c>
      <c r="T91" s="144">
        <f t="shared" si="11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8"/>
        <v>0</v>
      </c>
      <c r="R92" s="173">
        <f t="shared" si="9"/>
        <v>0</v>
      </c>
      <c r="S92" s="173">
        <f t="shared" si="10"/>
        <v>0</v>
      </c>
      <c r="T92" s="144">
        <f t="shared" si="11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8"/>
        <v>0</v>
      </c>
      <c r="R93" s="173">
        <f t="shared" si="9"/>
        <v>0</v>
      </c>
      <c r="S93" s="173">
        <f t="shared" si="10"/>
        <v>0</v>
      </c>
      <c r="T93" s="144">
        <f t="shared" si="11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8"/>
        <v>0</v>
      </c>
      <c r="R94" s="173">
        <f t="shared" si="9"/>
        <v>1.69</v>
      </c>
      <c r="S94" s="173">
        <f t="shared" si="10"/>
        <v>1.69</v>
      </c>
      <c r="T94" s="144">
        <f t="shared" si="11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11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8"/>
        <v>0</v>
      </c>
      <c r="R96" s="173">
        <f t="shared" si="9"/>
        <v>1.85</v>
      </c>
      <c r="S96" s="173">
        <f t="shared" si="10"/>
        <v>1.85</v>
      </c>
      <c r="T96" s="144">
        <f t="shared" si="11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8"/>
        <v>0</v>
      </c>
      <c r="R97" s="173">
        <f t="shared" si="9"/>
        <v>0</v>
      </c>
      <c r="S97" s="173">
        <f t="shared" si="10"/>
        <v>0.96</v>
      </c>
      <c r="T97" s="144">
        <f t="shared" si="11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8"/>
        <v>0.7</v>
      </c>
      <c r="R98" s="173">
        <f t="shared" si="9"/>
        <v>0.7</v>
      </c>
      <c r="S98" s="173">
        <f t="shared" si="10"/>
        <v>1.4750000000000001</v>
      </c>
      <c r="T98" s="144">
        <f t="shared" si="11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8"/>
        <v>0.16</v>
      </c>
      <c r="R99" s="173">
        <f t="shared" si="9"/>
        <v>0.16</v>
      </c>
      <c r="S99" s="173">
        <f t="shared" si="10"/>
        <v>0.32800000000000001</v>
      </c>
      <c r="T99" s="144">
        <f t="shared" si="11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8"/>
        <v>0</v>
      </c>
      <c r="R100" s="173">
        <f t="shared" si="9"/>
        <v>0</v>
      </c>
      <c r="S100" s="173">
        <f t="shared" si="10"/>
        <v>0</v>
      </c>
      <c r="T100" s="144">
        <f t="shared" si="11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8"/>
        <v>0</v>
      </c>
      <c r="R101" s="173">
        <f t="shared" si="9"/>
        <v>0.43</v>
      </c>
      <c r="S101" s="173">
        <f t="shared" si="10"/>
        <v>0.43</v>
      </c>
      <c r="T101" s="144">
        <f t="shared" si="11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8"/>
        <v>0</v>
      </c>
      <c r="R102" s="173">
        <f t="shared" si="9"/>
        <v>0.75</v>
      </c>
      <c r="S102" s="173">
        <f t="shared" si="10"/>
        <v>0.75</v>
      </c>
      <c r="T102" s="144">
        <f t="shared" si="11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8"/>
        <v>0</v>
      </c>
      <c r="R103" s="173">
        <f t="shared" si="9"/>
        <v>0</v>
      </c>
      <c r="S103" s="173">
        <f t="shared" si="10"/>
        <v>0</v>
      </c>
      <c r="T103" s="144">
        <f t="shared" si="11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12">IF(F104&lt;=ExpQ1,G104,0)+IF(H104&lt;=ExpQ1,I104,0)+IF(J104&lt;=ExpQ1,K104,0)+IF(L104&lt;=ExpQ1,M104,0)+IF(N104&lt;=ExpQ1,O104,0)</f>
        <v>0</v>
      </c>
      <c r="R104" s="173">
        <f t="shared" ref="R104" si="13">IF(F104&lt;=ExpH1,G104,0)+IF(H104&lt;=ExpH1,I104,0)+IF(J104&lt;=ExpH1,K104,0)+IF(L104&lt;=ExpH1,M104,0)+IF(N104&lt;=ExpH1,O104,0)</f>
        <v>0</v>
      </c>
      <c r="S104" s="173">
        <f t="shared" ref="S104" si="14">IF(F104&lt;=ExpQ3,G104,0)+IF(H104&lt;=ExpQ3,I104,0)+IF(J104&lt;=ExpQ3,K104,0)+IF(L104&lt;=ExpQ3,M104,0)+IF(N104&lt;=ExpQ3,O104,0)</f>
        <v>0</v>
      </c>
      <c r="T104" s="144">
        <f t="shared" ref="T104" si="15">G104+I104+K104+M104+O104</f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8"/>
        <v>0</v>
      </c>
      <c r="R105" s="173">
        <f t="shared" si="9"/>
        <v>0</v>
      </c>
      <c r="S105" s="173">
        <f t="shared" si="10"/>
        <v>0</v>
      </c>
      <c r="T105" s="144">
        <f t="shared" si="11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8"/>
        <v>0.26</v>
      </c>
      <c r="R106" s="173">
        <f t="shared" si="9"/>
        <v>0.53</v>
      </c>
      <c r="S106" s="173">
        <f t="shared" si="10"/>
        <v>0.62</v>
      </c>
      <c r="T106" s="144">
        <f t="shared" si="11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8"/>
        <v>0.14499999999999999</v>
      </c>
      <c r="R107" s="173">
        <f t="shared" si="9"/>
        <v>0.14499999999999999</v>
      </c>
      <c r="S107" s="173">
        <f t="shared" si="10"/>
        <v>0.47</v>
      </c>
      <c r="T107" s="144">
        <f t="shared" si="11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ref="Q108" si="16">IF(F108&lt;=ExpQ1,G108,0)+IF(H108&lt;=ExpQ1,I108,0)+IF(J108&lt;=ExpQ1,K108,0)+IF(L108&lt;=ExpQ1,M108,0)+IF(N108&lt;=ExpQ1,O108,0)</f>
        <v>0</v>
      </c>
      <c r="R108" s="173">
        <f t="shared" ref="R108" si="17">IF(F108&lt;=ExpH1,G108,0)+IF(H108&lt;=ExpH1,I108,0)+IF(J108&lt;=ExpH1,K108,0)+IF(L108&lt;=ExpH1,M108,0)+IF(N108&lt;=ExpH1,O108,0)</f>
        <v>1.1299999999999999</v>
      </c>
      <c r="S108" s="173">
        <f t="shared" ref="S108" si="18">IF(F108&lt;=ExpQ3,G108,0)+IF(H108&lt;=ExpQ3,I108,0)+IF(J108&lt;=ExpQ3,K108,0)+IF(L108&lt;=ExpQ3,M108,0)+IF(N108&lt;=ExpQ3,O108,0)</f>
        <v>1.1299999999999999</v>
      </c>
      <c r="T108" s="144">
        <f t="shared" ref="T108" si="19">G108+I108+K108+M108+O108</f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8"/>
        <v>0</v>
      </c>
      <c r="R109" s="173">
        <f t="shared" si="9"/>
        <v>0.312</v>
      </c>
      <c r="S109" s="173">
        <f t="shared" si="10"/>
        <v>0.312</v>
      </c>
      <c r="T109" s="144">
        <f t="shared" si="11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8"/>
        <v>0</v>
      </c>
      <c r="R110" s="173">
        <f t="shared" si="9"/>
        <v>0</v>
      </c>
      <c r="S110" s="173">
        <f t="shared" si="10"/>
        <v>0</v>
      </c>
      <c r="T110" s="144">
        <f t="shared" si="11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8"/>
        <v>0</v>
      </c>
      <c r="R111" s="173">
        <f t="shared" si="9"/>
        <v>0</v>
      </c>
      <c r="S111" s="173">
        <f t="shared" si="10"/>
        <v>0</v>
      </c>
      <c r="T111" s="144">
        <f t="shared" si="11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8"/>
        <v>0</v>
      </c>
      <c r="R112" s="173">
        <f t="shared" si="9"/>
        <v>1.1000000000000001</v>
      </c>
      <c r="S112" s="173">
        <f t="shared" si="10"/>
        <v>1.1000000000000001</v>
      </c>
      <c r="T112" s="144">
        <f t="shared" si="11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8"/>
        <v>0</v>
      </c>
      <c r="R113" s="173">
        <f t="shared" si="9"/>
        <v>0</v>
      </c>
      <c r="S113" s="173">
        <f t="shared" si="10"/>
        <v>0.84</v>
      </c>
      <c r="T113" s="144">
        <f t="shared" si="11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8"/>
        <v>0</v>
      </c>
      <c r="R114" s="173">
        <f t="shared" si="9"/>
        <v>0</v>
      </c>
      <c r="S114" s="173">
        <f t="shared" si="10"/>
        <v>0</v>
      </c>
      <c r="T114" s="144">
        <f t="shared" si="11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8"/>
        <v>0</v>
      </c>
      <c r="R115" s="173">
        <f t="shared" si="9"/>
        <v>0.38374999999999998</v>
      </c>
      <c r="S115" s="173">
        <f t="shared" si="10"/>
        <v>0.38374999999999998</v>
      </c>
      <c r="T115" s="144">
        <f t="shared" si="11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8"/>
        <v>0</v>
      </c>
      <c r="R116" s="173">
        <f t="shared" si="9"/>
        <v>0.60299999999999998</v>
      </c>
      <c r="S116" s="173">
        <f t="shared" si="10"/>
        <v>0.91300000000000003</v>
      </c>
      <c r="T116" s="144">
        <f t="shared" si="11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8"/>
        <v>0</v>
      </c>
      <c r="R117" s="173">
        <f t="shared" si="9"/>
        <v>11.3</v>
      </c>
      <c r="S117" s="173">
        <f t="shared" si="10"/>
        <v>11.3</v>
      </c>
      <c r="T117" s="144">
        <f t="shared" si="11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8"/>
        <v>0</v>
      </c>
      <c r="R118" s="173">
        <f t="shared" si="9"/>
        <v>62</v>
      </c>
      <c r="S118" s="173">
        <f t="shared" si="10"/>
        <v>62</v>
      </c>
      <c r="T118" s="144">
        <f t="shared" si="11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8"/>
        <v>23</v>
      </c>
      <c r="R119" s="173">
        <f t="shared" si="9"/>
        <v>42</v>
      </c>
      <c r="S119" s="173">
        <f t="shared" si="10"/>
        <v>61</v>
      </c>
      <c r="T119" s="144">
        <f t="shared" si="11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8"/>
        <v>0</v>
      </c>
      <c r="R120" s="173">
        <f t="shared" si="9"/>
        <v>0</v>
      </c>
      <c r="S120" s="173">
        <f t="shared" si="10"/>
        <v>0</v>
      </c>
      <c r="T120" s="144">
        <f t="shared" si="11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8"/>
        <v>0</v>
      </c>
      <c r="R121" s="173">
        <f t="shared" si="9"/>
        <v>3.15</v>
      </c>
      <c r="S121" s="173">
        <f t="shared" si="10"/>
        <v>3.15</v>
      </c>
      <c r="T121" s="144">
        <f t="shared" si="11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8"/>
        <v>0</v>
      </c>
      <c r="R122" s="173">
        <f t="shared" si="9"/>
        <v>1.04</v>
      </c>
      <c r="S122" s="173">
        <f t="shared" si="10"/>
        <v>1.04</v>
      </c>
      <c r="T122" s="144">
        <f t="shared" si="11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8"/>
        <v>0</v>
      </c>
      <c r="R123" s="173">
        <f t="shared" si="9"/>
        <v>1.85</v>
      </c>
      <c r="S123" s="173">
        <f t="shared" si="10"/>
        <v>1.85</v>
      </c>
      <c r="T123" s="144">
        <f t="shared" si="11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8"/>
        <v>0</v>
      </c>
      <c r="R124" s="173">
        <f t="shared" si="9"/>
        <v>0</v>
      </c>
      <c r="S124" s="173">
        <f t="shared" si="10"/>
        <v>0</v>
      </c>
      <c r="T124" s="144">
        <f t="shared" si="11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8"/>
        <v>1.5</v>
      </c>
      <c r="R125" s="173">
        <f t="shared" si="9"/>
        <v>4.55</v>
      </c>
      <c r="S125" s="173">
        <f t="shared" si="10"/>
        <v>4.55</v>
      </c>
      <c r="T125" s="144">
        <f t="shared" si="11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8"/>
        <v>0</v>
      </c>
      <c r="R126" s="173">
        <f t="shared" si="9"/>
        <v>0</v>
      </c>
      <c r="S126" s="173">
        <f t="shared" si="10"/>
        <v>0</v>
      </c>
      <c r="T126" s="144">
        <f t="shared" si="11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8"/>
        <v>0.16800000000000001</v>
      </c>
      <c r="R127" s="173">
        <f t="shared" si="9"/>
        <v>0.16800000000000001</v>
      </c>
      <c r="S127" s="173">
        <f t="shared" si="10"/>
        <v>0.4</v>
      </c>
      <c r="T127" s="144">
        <f t="shared" si="11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8"/>
        <v>72.010000000000005</v>
      </c>
      <c r="R128" s="173">
        <f t="shared" si="9"/>
        <v>92.860000000000014</v>
      </c>
      <c r="S128" s="173">
        <f t="shared" si="10"/>
        <v>113.71000000000001</v>
      </c>
      <c r="T128" s="144">
        <f t="shared" si="11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8"/>
        <v>0</v>
      </c>
      <c r="R129" s="173">
        <f t="shared" si="9"/>
        <v>0</v>
      </c>
      <c r="S129" s="173">
        <f t="shared" si="10"/>
        <v>0</v>
      </c>
      <c r="T129" s="144">
        <f t="shared" si="11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8"/>
        <v>0</v>
      </c>
      <c r="R130" s="173">
        <f t="shared" si="9"/>
        <v>0</v>
      </c>
      <c r="S130" s="173">
        <f t="shared" si="10"/>
        <v>0</v>
      </c>
      <c r="T130" s="144">
        <f t="shared" si="11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8"/>
        <v>0</v>
      </c>
      <c r="R131" s="173">
        <f t="shared" si="9"/>
        <v>0</v>
      </c>
      <c r="S131" s="173">
        <f t="shared" si="10"/>
        <v>0</v>
      </c>
      <c r="T131" s="144">
        <f t="shared" si="11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8"/>
        <v>0</v>
      </c>
      <c r="R132" s="173">
        <f t="shared" si="9"/>
        <v>0.25600000000000001</v>
      </c>
      <c r="S132" s="173">
        <f t="shared" si="10"/>
        <v>0.25600000000000001</v>
      </c>
      <c r="T132" s="144">
        <f t="shared" si="11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8"/>
        <v>0.75</v>
      </c>
      <c r="R133" s="173">
        <f t="shared" si="9"/>
        <v>0.75</v>
      </c>
      <c r="S133" s="173">
        <f t="shared" si="10"/>
        <v>0.75</v>
      </c>
      <c r="T133" s="144">
        <f t="shared" si="11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8"/>
        <v>0</v>
      </c>
      <c r="R134" s="173">
        <f t="shared" si="9"/>
        <v>0.04</v>
      </c>
      <c r="S134" s="173">
        <f t="shared" si="10"/>
        <v>0.04</v>
      </c>
      <c r="T134" s="144">
        <f t="shared" si="11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8"/>
        <v>0</v>
      </c>
      <c r="R135" s="173">
        <f t="shared" si="9"/>
        <v>0</v>
      </c>
      <c r="S135" s="173">
        <f t="shared" si="10"/>
        <v>0</v>
      </c>
      <c r="T135" s="144">
        <f t="shared" si="11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8"/>
        <v>3.5</v>
      </c>
      <c r="R136" s="173">
        <f t="shared" si="9"/>
        <v>3.5</v>
      </c>
      <c r="S136" s="173">
        <f t="shared" si="10"/>
        <v>8</v>
      </c>
      <c r="T136" s="144">
        <f t="shared" si="11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8"/>
        <v>0</v>
      </c>
      <c r="R137" s="173">
        <f t="shared" si="9"/>
        <v>0.32</v>
      </c>
      <c r="S137" s="173">
        <f t="shared" si="10"/>
        <v>0.32</v>
      </c>
      <c r="T137" s="144">
        <f t="shared" si="11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8"/>
        <v>0</v>
      </c>
      <c r="R138" s="173">
        <f t="shared" si="9"/>
        <v>0</v>
      </c>
      <c r="S138" s="173">
        <f t="shared" si="10"/>
        <v>0</v>
      </c>
      <c r="T138" s="144">
        <f t="shared" si="11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8"/>
        <v>1.1000000000000001</v>
      </c>
      <c r="R139" s="173">
        <f t="shared" si="9"/>
        <v>1.1000000000000001</v>
      </c>
      <c r="S139" s="173">
        <f t="shared" si="10"/>
        <v>2.2000000000000002</v>
      </c>
      <c r="T139" s="144">
        <f t="shared" si="11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8"/>
        <v>0</v>
      </c>
      <c r="R140" s="173">
        <f t="shared" si="9"/>
        <v>8.3000000000000004E-2</v>
      </c>
      <c r="S140" s="173">
        <f t="shared" si="10"/>
        <v>0.126</v>
      </c>
      <c r="T140" s="144">
        <f t="shared" si="11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8"/>
        <v>0</v>
      </c>
      <c r="R141" s="173">
        <f t="shared" si="9"/>
        <v>2</v>
      </c>
      <c r="S141" s="173">
        <f t="shared" si="10"/>
        <v>2</v>
      </c>
      <c r="T141" s="144">
        <f t="shared" si="11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8"/>
        <v>0</v>
      </c>
      <c r="R142" s="173">
        <f t="shared" si="9"/>
        <v>0</v>
      </c>
      <c r="S142" s="173">
        <f t="shared" si="10"/>
        <v>0</v>
      </c>
      <c r="T142" s="144">
        <f t="shared" si="11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8"/>
        <v>0</v>
      </c>
      <c r="R143" s="173">
        <f t="shared" si="9"/>
        <v>12.64</v>
      </c>
      <c r="S143" s="173">
        <f t="shared" si="10"/>
        <v>17.57</v>
      </c>
      <c r="T143" s="144">
        <f t="shared" si="11"/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8"/>
        <v>0</v>
      </c>
      <c r="R144" s="173">
        <f t="shared" si="9"/>
        <v>1.34</v>
      </c>
      <c r="S144" s="173">
        <f t="shared" si="10"/>
        <v>1.34</v>
      </c>
      <c r="T144" s="144">
        <f t="shared" si="11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8"/>
        <v>0.96299999999999997</v>
      </c>
      <c r="R145" s="173">
        <f t="shared" si="9"/>
        <v>1.9259999999999999</v>
      </c>
      <c r="S145" s="173">
        <f t="shared" si="10"/>
        <v>2.8889999999999998</v>
      </c>
      <c r="T145" s="144">
        <f t="shared" si="11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13" si="20">IF(F147&lt;=ExpQ1,G147,0)+IF(H147&lt;=ExpQ1,I147,0)+IF(J147&lt;=ExpQ1,K147,0)+IF(L147&lt;=ExpQ1,M147,0)+IF(N147&lt;=ExpQ1,O147,0)</f>
        <v>0</v>
      </c>
      <c r="R147" s="173">
        <f t="shared" ref="R147:R213" si="21">IF(F147&lt;=ExpH1,G147,0)+IF(H147&lt;=ExpH1,I147,0)+IF(J147&lt;=ExpH1,K147,0)+IF(L147&lt;=ExpH1,M147,0)+IF(N147&lt;=ExpH1,O147,0)</f>
        <v>0</v>
      </c>
      <c r="S147" s="173">
        <f t="shared" ref="S147:S213" si="22">IF(F147&lt;=ExpQ3,G147,0)+IF(H147&lt;=ExpQ3,I147,0)+IF(J147&lt;=ExpQ3,K147,0)+IF(L147&lt;=ExpQ3,M147,0)+IF(N147&lt;=ExpQ3,O147,0)</f>
        <v>3.85</v>
      </c>
      <c r="T147" s="144">
        <f t="shared" ref="T147:T213" si="23">G147+I147+K147+M147+O147</f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20"/>
        <v>0</v>
      </c>
      <c r="R148" s="173">
        <f t="shared" si="21"/>
        <v>0</v>
      </c>
      <c r="S148" s="173">
        <f t="shared" si="22"/>
        <v>2.6</v>
      </c>
      <c r="T148" s="144">
        <f t="shared" si="23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20"/>
        <v>0</v>
      </c>
      <c r="R149" s="173">
        <f t="shared" si="21"/>
        <v>0</v>
      </c>
      <c r="S149" s="173">
        <f t="shared" si="22"/>
        <v>8.5800000000000001E-2</v>
      </c>
      <c r="T149" s="144">
        <f t="shared" si="23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0"/>
        <v>0</v>
      </c>
      <c r="R150" s="173">
        <f t="shared" si="21"/>
        <v>0</v>
      </c>
      <c r="S150" s="173">
        <f t="shared" si="22"/>
        <v>0</v>
      </c>
      <c r="T150" s="144">
        <f t="shared" si="23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0"/>
        <v>0</v>
      </c>
      <c r="R151" s="173">
        <f t="shared" si="21"/>
        <v>0</v>
      </c>
      <c r="S151" s="173">
        <f t="shared" si="22"/>
        <v>0</v>
      </c>
      <c r="T151" s="144">
        <f t="shared" si="23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20"/>
        <v>0</v>
      </c>
      <c r="R152" s="173">
        <f t="shared" si="21"/>
        <v>0</v>
      </c>
      <c r="S152" s="173">
        <f t="shared" si="22"/>
        <v>0</v>
      </c>
      <c r="T152" s="144">
        <f t="shared" si="23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20"/>
        <v>0</v>
      </c>
      <c r="R153" s="173">
        <f t="shared" si="21"/>
        <v>1.3</v>
      </c>
      <c r="S153" s="173">
        <f t="shared" si="22"/>
        <v>1.3</v>
      </c>
      <c r="T153" s="144">
        <f t="shared" si="23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20"/>
        <v>0</v>
      </c>
      <c r="R154" s="173">
        <f t="shared" si="21"/>
        <v>0</v>
      </c>
      <c r="S154" s="173">
        <f t="shared" si="22"/>
        <v>0</v>
      </c>
      <c r="T154" s="144">
        <f t="shared" si="23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20"/>
        <v>0</v>
      </c>
      <c r="R155" s="173">
        <f t="shared" si="21"/>
        <v>0.40559300669999998</v>
      </c>
      <c r="S155" s="173">
        <f t="shared" si="22"/>
        <v>0.40559300669999998</v>
      </c>
      <c r="T155" s="144">
        <f t="shared" si="23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ref="Q156" si="24">IF(F156&lt;=ExpQ1,G156,0)+IF(H156&lt;=ExpQ1,I156,0)+IF(J156&lt;=ExpQ1,K156,0)+IF(L156&lt;=ExpQ1,M156,0)+IF(N156&lt;=ExpQ1,O156,0)</f>
        <v>0</v>
      </c>
      <c r="R156" s="173">
        <f t="shared" ref="R156" si="25">IF(F156&lt;=ExpH1,G156,0)+IF(H156&lt;=ExpH1,I156,0)+IF(J156&lt;=ExpH1,K156,0)+IF(L156&lt;=ExpH1,M156,0)+IF(N156&lt;=ExpH1,O156,0)</f>
        <v>0.40559300669999998</v>
      </c>
      <c r="S156" s="173">
        <f t="shared" ref="S156" si="26">IF(F156&lt;=ExpQ3,G156,0)+IF(H156&lt;=ExpQ3,I156,0)+IF(J156&lt;=ExpQ3,K156,0)+IF(L156&lt;=ExpQ3,M156,0)+IF(N156&lt;=ExpQ3,O156,0)</f>
        <v>0.40559300669999998</v>
      </c>
      <c r="T156" s="144">
        <f t="shared" ref="T156" si="27">G156+I156+K156+M156+O156</f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0"/>
        <v>0</v>
      </c>
      <c r="R157" s="173">
        <f t="shared" si="21"/>
        <v>0</v>
      </c>
      <c r="S157" s="173">
        <f t="shared" si="22"/>
        <v>2</v>
      </c>
      <c r="T157" s="144">
        <f t="shared" si="23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20"/>
        <v>0</v>
      </c>
      <c r="R158" s="173">
        <f t="shared" si="21"/>
        <v>9.8000000000000007</v>
      </c>
      <c r="S158" s="173">
        <f t="shared" si="22"/>
        <v>9.8000000000000007</v>
      </c>
      <c r="T158" s="144">
        <f t="shared" si="23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20"/>
        <v>0</v>
      </c>
      <c r="R159" s="173">
        <f t="shared" si="21"/>
        <v>0</v>
      </c>
      <c r="S159" s="173">
        <f t="shared" si="22"/>
        <v>32</v>
      </c>
      <c r="T159" s="144">
        <f t="shared" si="23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20"/>
        <v>0</v>
      </c>
      <c r="R160" s="173">
        <f t="shared" si="21"/>
        <v>0</v>
      </c>
      <c r="S160" s="173">
        <f t="shared" si="22"/>
        <v>0</v>
      </c>
      <c r="T160" s="144">
        <f t="shared" si="23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20"/>
        <v>0</v>
      </c>
      <c r="R161" s="173">
        <f t="shared" si="21"/>
        <v>0.45906561120000006</v>
      </c>
      <c r="S161" s="173">
        <f t="shared" si="22"/>
        <v>0.45906561120000006</v>
      </c>
      <c r="T161" s="144">
        <f t="shared" si="23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ref="Q162" si="28">IF(F162&lt;=ExpQ1,G162,0)+IF(H162&lt;=ExpQ1,I162,0)+IF(J162&lt;=ExpQ1,K162,0)+IF(L162&lt;=ExpQ1,M162,0)+IF(N162&lt;=ExpQ1,O162,0)</f>
        <v>0</v>
      </c>
      <c r="R162" s="173">
        <f t="shared" ref="R162" si="29">IF(F162&lt;=ExpH1,G162,0)+IF(H162&lt;=ExpH1,I162,0)+IF(J162&lt;=ExpH1,K162,0)+IF(L162&lt;=ExpH1,M162,0)+IF(N162&lt;=ExpH1,O162,0)</f>
        <v>0.45906561120000006</v>
      </c>
      <c r="S162" s="173">
        <f t="shared" ref="S162" si="30">IF(F162&lt;=ExpQ3,G162,0)+IF(H162&lt;=ExpQ3,I162,0)+IF(J162&lt;=ExpQ3,K162,0)+IF(L162&lt;=ExpQ3,M162,0)+IF(N162&lt;=ExpQ3,O162,0)</f>
        <v>0.45906561120000006</v>
      </c>
      <c r="T162" s="144">
        <f t="shared" ref="T162" si="31">G162+I162+K162+M162+O162</f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0"/>
        <v>0</v>
      </c>
      <c r="R163" s="173">
        <f t="shared" si="21"/>
        <v>2.7</v>
      </c>
      <c r="S163" s="173">
        <f t="shared" si="22"/>
        <v>2.7</v>
      </c>
      <c r="T163" s="144">
        <f t="shared" si="23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20"/>
        <v>0</v>
      </c>
      <c r="R164" s="173">
        <f t="shared" si="21"/>
        <v>0</v>
      </c>
      <c r="S164" s="173">
        <f t="shared" si="22"/>
        <v>2.2599999999999998</v>
      </c>
      <c r="T164" s="144">
        <f t="shared" si="23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20"/>
        <v>0</v>
      </c>
      <c r="R165" s="173">
        <f t="shared" si="21"/>
        <v>0</v>
      </c>
      <c r="S165" s="173">
        <f t="shared" si="22"/>
        <v>0</v>
      </c>
      <c r="T165" s="144">
        <f t="shared" si="23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20"/>
        <v>0</v>
      </c>
      <c r="R166" s="173">
        <f t="shared" si="21"/>
        <v>0</v>
      </c>
      <c r="S166" s="173">
        <f t="shared" si="22"/>
        <v>0</v>
      </c>
      <c r="T166" s="144">
        <f t="shared" si="23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20"/>
        <v>2.95</v>
      </c>
      <c r="R167" s="173">
        <f t="shared" si="21"/>
        <v>2.95</v>
      </c>
      <c r="S167" s="173">
        <f t="shared" si="22"/>
        <v>2.95</v>
      </c>
      <c r="T167" s="144">
        <f t="shared" si="23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20"/>
        <v>0</v>
      </c>
      <c r="R168" s="173">
        <f t="shared" si="21"/>
        <v>0.2</v>
      </c>
      <c r="S168" s="173">
        <f t="shared" si="22"/>
        <v>0.2</v>
      </c>
      <c r="T168" s="144">
        <f t="shared" si="23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20"/>
        <v>0</v>
      </c>
      <c r="R169" s="173">
        <f t="shared" si="21"/>
        <v>13.5</v>
      </c>
      <c r="S169" s="173">
        <f t="shared" si="22"/>
        <v>19.5</v>
      </c>
      <c r="T169" s="144">
        <f t="shared" si="23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20"/>
        <v>0</v>
      </c>
      <c r="R170" s="173">
        <f t="shared" si="21"/>
        <v>0</v>
      </c>
      <c r="S170" s="173">
        <f t="shared" si="22"/>
        <v>1.18</v>
      </c>
      <c r="T170" s="144">
        <f t="shared" si="23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0"/>
        <v>0</v>
      </c>
      <c r="R171" s="173">
        <f t="shared" si="21"/>
        <v>0</v>
      </c>
      <c r="S171" s="173">
        <f t="shared" si="22"/>
        <v>0</v>
      </c>
      <c r="T171" s="144">
        <f t="shared" si="23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20"/>
        <v>0</v>
      </c>
      <c r="R172" s="173">
        <f t="shared" si="21"/>
        <v>0</v>
      </c>
      <c r="S172" s="173">
        <f t="shared" si="22"/>
        <v>0.85</v>
      </c>
      <c r="T172" s="144">
        <f t="shared" si="23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20"/>
        <v>0</v>
      </c>
      <c r="R173" s="173">
        <f t="shared" si="21"/>
        <v>0.25969999999999999</v>
      </c>
      <c r="S173" s="173">
        <f t="shared" si="22"/>
        <v>0.31340000000000001</v>
      </c>
      <c r="T173" s="20">
        <f t="shared" si="23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20"/>
        <v>0</v>
      </c>
      <c r="R174" s="173">
        <f t="shared" si="21"/>
        <v>1</v>
      </c>
      <c r="S174" s="173">
        <f t="shared" si="22"/>
        <v>1</v>
      </c>
      <c r="T174" s="144">
        <f t="shared" si="23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0"/>
        <v>0</v>
      </c>
      <c r="R175" s="173">
        <f t="shared" si="21"/>
        <v>0</v>
      </c>
      <c r="S175" s="173">
        <f t="shared" si="22"/>
        <v>1.1499999999999999</v>
      </c>
      <c r="T175" s="144">
        <f t="shared" si="23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0"/>
        <v>0</v>
      </c>
      <c r="R176" s="173">
        <f t="shared" si="21"/>
        <v>0</v>
      </c>
      <c r="S176" s="173">
        <f t="shared" si="22"/>
        <v>0</v>
      </c>
      <c r="T176" s="144">
        <f t="shared" si="23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20"/>
        <v>0</v>
      </c>
      <c r="R177" s="173">
        <f t="shared" si="21"/>
        <v>0</v>
      </c>
      <c r="S177" s="173">
        <f t="shared" si="22"/>
        <v>0</v>
      </c>
      <c r="T177" s="144">
        <f t="shared" si="23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20"/>
        <v>0</v>
      </c>
      <c r="R178" s="173">
        <f t="shared" si="21"/>
        <v>101.6</v>
      </c>
      <c r="S178" s="173">
        <f t="shared" si="22"/>
        <v>174.6</v>
      </c>
      <c r="T178" s="144">
        <f t="shared" si="23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20"/>
        <v>0.2727</v>
      </c>
      <c r="R179" s="173">
        <f t="shared" si="21"/>
        <v>0.2727</v>
      </c>
      <c r="S179" s="173">
        <f t="shared" si="22"/>
        <v>1.0519000000000001</v>
      </c>
      <c r="T179" s="144">
        <f t="shared" si="23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20"/>
        <v>0</v>
      </c>
      <c r="R180" s="173">
        <f t="shared" si="21"/>
        <v>0.36199999999999999</v>
      </c>
      <c r="S180" s="173">
        <f t="shared" si="22"/>
        <v>0.51246744481938378</v>
      </c>
      <c r="T180" s="144">
        <f t="shared" si="23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20"/>
        <v>0</v>
      </c>
      <c r="R181" s="173">
        <f t="shared" si="21"/>
        <v>32.1</v>
      </c>
      <c r="S181" s="173">
        <f t="shared" si="22"/>
        <v>45.7</v>
      </c>
      <c r="T181" s="144">
        <f t="shared" si="23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0"/>
        <v>0</v>
      </c>
      <c r="R182" s="173">
        <f t="shared" si="21"/>
        <v>0</v>
      </c>
      <c r="S182" s="173">
        <f t="shared" si="22"/>
        <v>0</v>
      </c>
      <c r="T182" s="144">
        <f t="shared" si="23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20"/>
        <v>0</v>
      </c>
      <c r="R183" s="173">
        <f t="shared" si="21"/>
        <v>0.49199999999999999</v>
      </c>
      <c r="S183" s="173">
        <f t="shared" si="22"/>
        <v>0.49199999999999999</v>
      </c>
      <c r="T183" s="144">
        <f t="shared" si="23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20"/>
        <v>177.47</v>
      </c>
      <c r="R184" s="173">
        <f t="shared" si="21"/>
        <v>177.47</v>
      </c>
      <c r="S184" s="173">
        <f t="shared" si="22"/>
        <v>297.20999999999998</v>
      </c>
      <c r="T184" s="144">
        <f t="shared" si="23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0"/>
        <v>9</v>
      </c>
      <c r="R185" s="173">
        <f t="shared" si="21"/>
        <v>9</v>
      </c>
      <c r="S185" s="173">
        <f t="shared" si="22"/>
        <v>9</v>
      </c>
      <c r="T185" s="144">
        <f t="shared" si="23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0"/>
        <v>0</v>
      </c>
      <c r="R186" s="173">
        <f t="shared" si="21"/>
        <v>0</v>
      </c>
      <c r="S186" s="173">
        <f t="shared" si="22"/>
        <v>0</v>
      </c>
      <c r="T186" s="144">
        <f t="shared" si="23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20"/>
        <v>0.41930000000000001</v>
      </c>
      <c r="R187" s="173">
        <f t="shared" si="21"/>
        <v>0.56130000000000002</v>
      </c>
      <c r="S187" s="173">
        <f t="shared" si="22"/>
        <v>0.6966</v>
      </c>
      <c r="T187" s="144">
        <f t="shared" si="23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0"/>
        <v>0</v>
      </c>
      <c r="R188" s="173">
        <f t="shared" si="21"/>
        <v>0</v>
      </c>
      <c r="S188" s="173">
        <f t="shared" si="22"/>
        <v>0.8</v>
      </c>
      <c r="T188" s="144">
        <f t="shared" si="23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0"/>
        <v>0</v>
      </c>
      <c r="R189" s="173">
        <f t="shared" si="21"/>
        <v>0</v>
      </c>
      <c r="S189" s="173">
        <f t="shared" si="22"/>
        <v>0</v>
      </c>
      <c r="T189" s="144">
        <f t="shared" si="23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0"/>
        <v>0</v>
      </c>
      <c r="R190" s="173">
        <f t="shared" si="21"/>
        <v>0</v>
      </c>
      <c r="S190" s="173">
        <f t="shared" si="22"/>
        <v>0</v>
      </c>
      <c r="T190" s="144">
        <f t="shared" si="23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20"/>
        <v>0</v>
      </c>
      <c r="R191" s="173">
        <f t="shared" si="21"/>
        <v>0</v>
      </c>
      <c r="S191" s="173">
        <f t="shared" si="22"/>
        <v>0</v>
      </c>
      <c r="T191" s="144">
        <f t="shared" si="23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0"/>
        <v>0</v>
      </c>
      <c r="R192" s="173">
        <f t="shared" si="21"/>
        <v>1.5</v>
      </c>
      <c r="S192" s="173">
        <f t="shared" si="22"/>
        <v>1.5</v>
      </c>
      <c r="T192" s="144">
        <f t="shared" si="23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20"/>
        <v>0</v>
      </c>
      <c r="R193" s="173">
        <f t="shared" si="21"/>
        <v>3.15</v>
      </c>
      <c r="S193" s="173">
        <f t="shared" si="22"/>
        <v>3.15</v>
      </c>
      <c r="T193" s="144">
        <f t="shared" si="23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20"/>
        <v>0</v>
      </c>
      <c r="R194" s="173">
        <f t="shared" si="21"/>
        <v>1.58</v>
      </c>
      <c r="S194" s="173">
        <f t="shared" si="22"/>
        <v>1.58</v>
      </c>
      <c r="T194" s="144">
        <f t="shared" si="23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20"/>
        <v>0</v>
      </c>
      <c r="R195" s="173">
        <f t="shared" si="21"/>
        <v>0.745</v>
      </c>
      <c r="S195" s="173">
        <f t="shared" si="22"/>
        <v>0.745</v>
      </c>
      <c r="T195" s="144">
        <f t="shared" si="23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20"/>
        <v>0</v>
      </c>
      <c r="R196" s="173">
        <f t="shared" si="21"/>
        <v>2.5499999999999998</v>
      </c>
      <c r="S196" s="173">
        <f t="shared" si="22"/>
        <v>2.5499999999999998</v>
      </c>
      <c r="T196" s="144">
        <f t="shared" si="23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20"/>
        <v>0</v>
      </c>
      <c r="R197" s="173">
        <f t="shared" si="21"/>
        <v>0</v>
      </c>
      <c r="S197" s="173">
        <f t="shared" si="22"/>
        <v>0</v>
      </c>
      <c r="T197" s="144">
        <f t="shared" si="23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0"/>
        <v>0</v>
      </c>
      <c r="R198" s="173">
        <f t="shared" si="21"/>
        <v>0.125</v>
      </c>
      <c r="S198" s="173">
        <f t="shared" si="22"/>
        <v>0.125</v>
      </c>
      <c r="T198" s="144">
        <f t="shared" si="23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20"/>
        <v>0</v>
      </c>
      <c r="R199" s="173">
        <f t="shared" si="21"/>
        <v>60.05</v>
      </c>
      <c r="S199" s="173">
        <f t="shared" si="22"/>
        <v>60.05</v>
      </c>
      <c r="T199" s="144">
        <f t="shared" si="23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8">
        <f t="shared" si="20"/>
        <v>0</v>
      </c>
      <c r="R200" s="178">
        <f t="shared" si="21"/>
        <v>80</v>
      </c>
      <c r="S200" s="178">
        <f t="shared" si="22"/>
        <v>80</v>
      </c>
      <c r="T200" s="179">
        <f t="shared" si="23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96">
        <f>IF(F201&lt;=ExpQ1,G201,0)+IF(H201&lt;=ExpQ1,I201,0)+IF(J201&lt;=ExpQ1,K201,0)+IF(L201&lt;=ExpQ1,M201,0)+IF(N201&lt;=ExpQ1,O201,0)+IF(F202&lt;=ExpQ1,0.5*G202,0)+IF(H202&lt;=ExpQ1,0.5*I202,0)+IF(J202&lt;=ExpQ1,0.5*K202,0)+IF(L202&lt;=ExpQ1,0.5*M202,0)+IF(N202&lt;=ExpQ1,0.5*O202,0)</f>
        <v>3.9</v>
      </c>
      <c r="R201" s="196">
        <f>IF(F201&lt;=ExpH1,G201,0)+IF(H201&lt;=ExpH1,I201,0)+IF(J201&lt;=ExpH1,K201,0)+IF(L201&lt;=ExpH1,M201,0)+IF(N201&lt;=ExpH1,O201,0)+IF(F202&lt;=ExpH1,0.5*G202,0)+IF(H202&lt;=ExpH1,0.5*I202,0)+IF(J202&lt;=ExpH1,0.5*K202,0)+IF(L202&lt;=ExpH1,0.5*M202,0)+IF(N202&lt;=ExpH1,0.5*O202,0)</f>
        <v>3.9</v>
      </c>
      <c r="S201" s="196">
        <f>IF(F201&lt;=ExpQ3,G201,0)+IF(H201&lt;=ExpQ3,I201,0)+IF(J201&lt;=ExpQ3,K201,0)+IF(L201&lt;=ExpQ3,M201,0)+IF(N201&lt;=ExpQ3,O201,0)+IF(F202&lt;=ExpQ3,0.5*G202,0)+IF(H202&lt;=ExpQ3,0.5*I202,0)+IF(J202&lt;=ExpQ3,0.5*K202,0)+IF(L202&lt;=ExpQ3,0.5*M202,0)+IF(N202&lt;=ExpQ3,0.5*O202,0)</f>
        <v>3.9</v>
      </c>
      <c r="T201" s="197">
        <f>G201+I201+K201+M201+O201+0.5*(G202+I202+K202+M202+O202)</f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98"/>
      <c r="R202" s="198"/>
      <c r="S202" s="198"/>
      <c r="T202" s="199"/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82">
        <f t="shared" si="20"/>
        <v>0</v>
      </c>
      <c r="R203" s="182">
        <f t="shared" si="21"/>
        <v>0</v>
      </c>
      <c r="S203" s="182">
        <f t="shared" si="22"/>
        <v>0</v>
      </c>
      <c r="T203" s="183">
        <f t="shared" si="23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20"/>
        <v>9.5000000000000001E-2</v>
      </c>
      <c r="R204" s="173">
        <f t="shared" si="21"/>
        <v>9.5000000000000001E-2</v>
      </c>
      <c r="S204" s="173">
        <f t="shared" si="22"/>
        <v>0.23760000000000001</v>
      </c>
      <c r="T204" s="144">
        <f t="shared" si="23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20"/>
        <v>0</v>
      </c>
      <c r="R205" s="173">
        <f t="shared" si="21"/>
        <v>0</v>
      </c>
      <c r="S205" s="173">
        <f t="shared" si="22"/>
        <v>0</v>
      </c>
      <c r="T205" s="144">
        <f t="shared" si="23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20"/>
        <v>2.9</v>
      </c>
      <c r="R206" s="173">
        <f t="shared" si="21"/>
        <v>2.9</v>
      </c>
      <c r="S206" s="173">
        <f t="shared" si="22"/>
        <v>2.9</v>
      </c>
      <c r="T206" s="144">
        <f t="shared" si="23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20"/>
        <v>1.5</v>
      </c>
      <c r="R207" s="173">
        <f t="shared" si="21"/>
        <v>3.75</v>
      </c>
      <c r="S207" s="173">
        <f t="shared" si="22"/>
        <v>3.75</v>
      </c>
      <c r="T207" s="144">
        <f t="shared" si="23"/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20"/>
        <v>24</v>
      </c>
      <c r="R208" s="173">
        <f t="shared" si="21"/>
        <v>24</v>
      </c>
      <c r="S208" s="173">
        <f t="shared" si="22"/>
        <v>80</v>
      </c>
      <c r="T208" s="144">
        <f t="shared" si="23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20"/>
        <v>0</v>
      </c>
      <c r="R209" s="173">
        <f t="shared" si="21"/>
        <v>0</v>
      </c>
      <c r="S209" s="173">
        <f t="shared" si="22"/>
        <v>0</v>
      </c>
      <c r="T209" s="144">
        <f t="shared" si="23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20"/>
        <v>0.06</v>
      </c>
      <c r="R210" s="173">
        <f t="shared" si="21"/>
        <v>0.06</v>
      </c>
      <c r="S210" s="173">
        <f t="shared" si="22"/>
        <v>0.10200000000000001</v>
      </c>
      <c r="T210" s="144">
        <f t="shared" si="23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20"/>
        <v>0</v>
      </c>
      <c r="R211" s="173">
        <f t="shared" si="21"/>
        <v>0.45</v>
      </c>
      <c r="S211" s="173">
        <f t="shared" si="22"/>
        <v>0.45</v>
      </c>
      <c r="T211" s="144">
        <f t="shared" si="23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20"/>
        <v>0</v>
      </c>
      <c r="R212" s="173">
        <f t="shared" si="21"/>
        <v>0</v>
      </c>
      <c r="S212" s="173">
        <f t="shared" si="22"/>
        <v>0</v>
      </c>
      <c r="T212" s="144">
        <f t="shared" si="23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0"/>
        <v>0</v>
      </c>
      <c r="R213" s="173">
        <f t="shared" si="21"/>
        <v>0</v>
      </c>
      <c r="S213" s="173">
        <f t="shared" si="22"/>
        <v>0</v>
      </c>
      <c r="T213" s="144">
        <f t="shared" si="23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ref="Q214:Q255" si="32">IF(F214&lt;=ExpQ1,G214,0)+IF(H214&lt;=ExpQ1,I214,0)+IF(J214&lt;=ExpQ1,K214,0)+IF(L214&lt;=ExpQ1,M214,0)+IF(N214&lt;=ExpQ1,O214,0)</f>
        <v>0</v>
      </c>
      <c r="R214" s="173">
        <f t="shared" ref="R214:R255" si="33">IF(F214&lt;=ExpH1,G214,0)+IF(H214&lt;=ExpH1,I214,0)+IF(J214&lt;=ExpH1,K214,0)+IF(L214&lt;=ExpH1,M214,0)+IF(N214&lt;=ExpH1,O214,0)</f>
        <v>12.5</v>
      </c>
      <c r="S214" s="173">
        <f t="shared" ref="S214:S255" si="34">IF(F214&lt;=ExpQ3,G214,0)+IF(H214&lt;=ExpQ3,I214,0)+IF(J214&lt;=ExpQ3,K214,0)+IF(L214&lt;=ExpQ3,M214,0)+IF(N214&lt;=ExpQ3,O214,0)</f>
        <v>12.5</v>
      </c>
      <c r="T214" s="144">
        <f t="shared" ref="T214:T255" si="35">G214+I214+K214+M214+O214</f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2"/>
        <v>0</v>
      </c>
      <c r="R215" s="173">
        <f t="shared" si="33"/>
        <v>5.9</v>
      </c>
      <c r="S215" s="173">
        <f t="shared" si="34"/>
        <v>5.9</v>
      </c>
      <c r="T215" s="144">
        <f t="shared" si="35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2"/>
        <v>0</v>
      </c>
      <c r="R216" s="173">
        <f t="shared" si="33"/>
        <v>22</v>
      </c>
      <c r="S216" s="173">
        <f t="shared" si="34"/>
        <v>22</v>
      </c>
      <c r="T216" s="144">
        <f t="shared" si="35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32"/>
        <v>0</v>
      </c>
      <c r="R217" s="173">
        <f t="shared" si="33"/>
        <v>0.13</v>
      </c>
      <c r="S217" s="173">
        <f t="shared" si="34"/>
        <v>0.13</v>
      </c>
      <c r="T217" s="144">
        <f t="shared" si="35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32"/>
        <v>0</v>
      </c>
      <c r="R218" s="173">
        <f t="shared" si="33"/>
        <v>2.6724103174999998</v>
      </c>
      <c r="S218" s="173">
        <f t="shared" si="34"/>
        <v>2.6724103174999998</v>
      </c>
      <c r="T218" s="144">
        <f t="shared" si="35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32"/>
        <v>0</v>
      </c>
      <c r="R219" s="173">
        <f t="shared" si="33"/>
        <v>2.6724103174999998</v>
      </c>
      <c r="S219" s="173">
        <f t="shared" si="34"/>
        <v>2.6724103174999998</v>
      </c>
      <c r="T219" s="144">
        <f t="shared" si="35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ref="Q220" si="36">IF(F220&lt;=ExpQ1,G220,0)+IF(H220&lt;=ExpQ1,I220,0)+IF(J220&lt;=ExpQ1,K220,0)+IF(L220&lt;=ExpQ1,M220,0)+IF(N220&lt;=ExpQ1,O220,0)</f>
        <v>0</v>
      </c>
      <c r="R220" s="173">
        <f t="shared" ref="R220" si="37">IF(F220&lt;=ExpH1,G220,0)+IF(H220&lt;=ExpH1,I220,0)+IF(J220&lt;=ExpH1,K220,0)+IF(L220&lt;=ExpH1,M220,0)+IF(N220&lt;=ExpH1,O220,0)</f>
        <v>2.6724103174999998</v>
      </c>
      <c r="S220" s="173">
        <f t="shared" ref="S220" si="38">IF(F220&lt;=ExpQ3,G220,0)+IF(H220&lt;=ExpQ3,I220,0)+IF(J220&lt;=ExpQ3,K220,0)+IF(L220&lt;=ExpQ3,M220,0)+IF(N220&lt;=ExpQ3,O220,0)</f>
        <v>2.6724103174999998</v>
      </c>
      <c r="T220" s="144">
        <f t="shared" ref="T220" si="39">G220+I220+K220+M220+O220</f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32"/>
        <v>0</v>
      </c>
      <c r="R221" s="173">
        <f t="shared" si="33"/>
        <v>0</v>
      </c>
      <c r="S221" s="173">
        <f t="shared" si="34"/>
        <v>0.01</v>
      </c>
      <c r="T221" s="144">
        <f t="shared" si="35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32"/>
        <v>0</v>
      </c>
      <c r="R222" s="173">
        <f t="shared" si="33"/>
        <v>0.193</v>
      </c>
      <c r="S222" s="173">
        <f t="shared" si="34"/>
        <v>0.193</v>
      </c>
      <c r="T222" s="144">
        <f t="shared" si="35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32"/>
        <v>0</v>
      </c>
      <c r="R223" s="173">
        <f t="shared" si="33"/>
        <v>4.4000000000000004</v>
      </c>
      <c r="S223" s="173">
        <f t="shared" si="34"/>
        <v>4.4000000000000004</v>
      </c>
      <c r="T223" s="144">
        <f t="shared" si="35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32"/>
        <v>0</v>
      </c>
      <c r="R224" s="173">
        <f t="shared" si="33"/>
        <v>0.9</v>
      </c>
      <c r="S224" s="173">
        <f t="shared" si="34"/>
        <v>0.9</v>
      </c>
      <c r="T224" s="144">
        <f t="shared" si="35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32"/>
        <v>0</v>
      </c>
      <c r="R225" s="173">
        <f t="shared" si="33"/>
        <v>0</v>
      </c>
      <c r="S225" s="173">
        <f t="shared" si="34"/>
        <v>0.1653</v>
      </c>
      <c r="T225" s="144">
        <f t="shared" si="35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32"/>
        <v>0.1394</v>
      </c>
      <c r="R226" s="173">
        <f t="shared" si="33"/>
        <v>0.1394</v>
      </c>
      <c r="S226" s="173">
        <f t="shared" si="34"/>
        <v>0.1394</v>
      </c>
      <c r="T226" s="144">
        <f t="shared" si="35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2"/>
        <v>0</v>
      </c>
      <c r="R227" s="173">
        <f t="shared" si="33"/>
        <v>5.5</v>
      </c>
      <c r="S227" s="173">
        <f t="shared" si="34"/>
        <v>5.5</v>
      </c>
      <c r="T227" s="144">
        <f t="shared" si="35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2"/>
        <v>0</v>
      </c>
      <c r="R228" s="173">
        <f t="shared" si="33"/>
        <v>0</v>
      </c>
      <c r="S228" s="173">
        <f t="shared" si="34"/>
        <v>0</v>
      </c>
      <c r="T228" s="144">
        <f t="shared" si="35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2"/>
        <v>0</v>
      </c>
      <c r="R229" s="173">
        <f t="shared" si="33"/>
        <v>0</v>
      </c>
      <c r="S229" s="173">
        <f t="shared" si="34"/>
        <v>0</v>
      </c>
      <c r="T229" s="144">
        <f t="shared" si="35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32"/>
        <v>0.66</v>
      </c>
      <c r="R230" s="173">
        <f t="shared" si="33"/>
        <v>1.34</v>
      </c>
      <c r="S230" s="173">
        <f t="shared" si="34"/>
        <v>2.02</v>
      </c>
      <c r="T230" s="144">
        <f t="shared" si="35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32"/>
        <v>0</v>
      </c>
      <c r="R231" s="173">
        <f t="shared" si="33"/>
        <v>0.35210000000000002</v>
      </c>
      <c r="S231" s="173">
        <f t="shared" si="34"/>
        <v>0.35210000000000002</v>
      </c>
      <c r="T231" s="144">
        <f t="shared" si="35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32"/>
        <v>0</v>
      </c>
      <c r="R232" s="173">
        <f t="shared" si="33"/>
        <v>1.24</v>
      </c>
      <c r="S232" s="173">
        <f t="shared" si="34"/>
        <v>1.24</v>
      </c>
      <c r="T232" s="144">
        <f>G232+I232+K232+M232+O232</f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32"/>
        <v>0</v>
      </c>
      <c r="R233" s="173">
        <f t="shared" si="33"/>
        <v>0</v>
      </c>
      <c r="S233" s="173">
        <f t="shared" si="34"/>
        <v>0.25</v>
      </c>
      <c r="T233" s="144">
        <f t="shared" si="35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32"/>
        <v>0</v>
      </c>
      <c r="R234" s="173">
        <f t="shared" si="33"/>
        <v>5.4</v>
      </c>
      <c r="S234" s="173">
        <f t="shared" si="34"/>
        <v>5.4</v>
      </c>
      <c r="T234" s="144">
        <f t="shared" si="35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2"/>
        <v>0</v>
      </c>
      <c r="R235" s="173">
        <f t="shared" si="33"/>
        <v>0</v>
      </c>
      <c r="S235" s="173">
        <f t="shared" si="34"/>
        <v>0</v>
      </c>
      <c r="T235" s="144">
        <f t="shared" si="35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32"/>
        <v>0.41039999999999999</v>
      </c>
      <c r="R236" s="173">
        <f t="shared" si="33"/>
        <v>0.82079999999999997</v>
      </c>
      <c r="S236" s="173">
        <f t="shared" si="34"/>
        <v>1.2311999999999999</v>
      </c>
      <c r="T236" s="144">
        <f t="shared" si="35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32"/>
        <v>34.72</v>
      </c>
      <c r="R237" s="173">
        <f t="shared" si="33"/>
        <v>70.86</v>
      </c>
      <c r="S237" s="173">
        <f t="shared" si="34"/>
        <v>107.84</v>
      </c>
      <c r="T237" s="144">
        <f t="shared" si="35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2"/>
        <v>0</v>
      </c>
      <c r="R238" s="173">
        <f t="shared" si="33"/>
        <v>0.16</v>
      </c>
      <c r="S238" s="173">
        <f t="shared" si="34"/>
        <v>0.16</v>
      </c>
      <c r="T238" s="144">
        <f t="shared" si="35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32"/>
        <v>0</v>
      </c>
      <c r="R239" s="173">
        <f t="shared" si="33"/>
        <v>0</v>
      </c>
      <c r="S239" s="173">
        <f t="shared" si="34"/>
        <v>28.4</v>
      </c>
      <c r="T239" s="144">
        <f t="shared" si="35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32"/>
        <v>0</v>
      </c>
      <c r="R240" s="173">
        <f t="shared" si="33"/>
        <v>0.18</v>
      </c>
      <c r="S240" s="173">
        <f t="shared" si="34"/>
        <v>0.18</v>
      </c>
      <c r="T240" s="163">
        <f t="shared" si="35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32"/>
        <v>0</v>
      </c>
      <c r="R241" s="173">
        <f t="shared" si="33"/>
        <v>0</v>
      </c>
      <c r="S241" s="173">
        <f t="shared" si="34"/>
        <v>0.2</v>
      </c>
      <c r="T241" s="144">
        <f t="shared" si="35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32"/>
        <v>0</v>
      </c>
      <c r="R242" s="173">
        <f t="shared" si="33"/>
        <v>0</v>
      </c>
      <c r="S242" s="173">
        <f t="shared" si="34"/>
        <v>0</v>
      </c>
      <c r="T242" s="144">
        <f t="shared" si="35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32"/>
        <v>0</v>
      </c>
      <c r="R243" s="173">
        <f t="shared" si="33"/>
        <v>0.5</v>
      </c>
      <c r="S243" s="173">
        <f t="shared" si="34"/>
        <v>0.5</v>
      </c>
      <c r="T243" s="144">
        <f t="shared" si="35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ref="Q244" si="40">IF(F244&lt;=ExpQ1,G244,0)+IF(H244&lt;=ExpQ1,I244,0)+IF(J244&lt;=ExpQ1,K244,0)+IF(L244&lt;=ExpQ1,M244,0)+IF(N244&lt;=ExpQ1,O244,0)</f>
        <v>0</v>
      </c>
      <c r="R244" s="173">
        <f t="shared" ref="R244" si="41">IF(F244&lt;=ExpH1,G244,0)+IF(H244&lt;=ExpH1,I244,0)+IF(J244&lt;=ExpH1,K244,0)+IF(L244&lt;=ExpH1,M244,0)+IF(N244&lt;=ExpH1,O244,0)</f>
        <v>0</v>
      </c>
      <c r="S244" s="173">
        <f t="shared" ref="S244" si="42">IF(F244&lt;=ExpQ3,G244,0)+IF(H244&lt;=ExpQ3,I244,0)+IF(J244&lt;=ExpQ3,K244,0)+IF(L244&lt;=ExpQ3,M244,0)+IF(N244&lt;=ExpQ3,O244,0)</f>
        <v>0</v>
      </c>
      <c r="T244" s="144">
        <f t="shared" ref="T244" si="43">G244+I244+K244+M244+O244</f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32"/>
        <v>0</v>
      </c>
      <c r="R245" s="173">
        <f t="shared" si="33"/>
        <v>0</v>
      </c>
      <c r="S245" s="173">
        <f t="shared" si="34"/>
        <v>1.25</v>
      </c>
      <c r="T245" s="144">
        <f t="shared" si="35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32"/>
        <v>0</v>
      </c>
      <c r="R246" s="173">
        <f t="shared" si="33"/>
        <v>0.6</v>
      </c>
      <c r="S246" s="173">
        <f t="shared" si="34"/>
        <v>0.6</v>
      </c>
      <c r="T246" s="144">
        <f t="shared" si="35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32"/>
        <v>0</v>
      </c>
      <c r="R247" s="173">
        <f t="shared" si="33"/>
        <v>4.0033349999999999</v>
      </c>
      <c r="S247" s="173">
        <f t="shared" si="34"/>
        <v>4.0033349999999999</v>
      </c>
      <c r="T247" s="144">
        <f t="shared" si="35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32"/>
        <v>0</v>
      </c>
      <c r="R248" s="173">
        <f t="shared" si="33"/>
        <v>0</v>
      </c>
      <c r="S248" s="173">
        <f t="shared" si="34"/>
        <v>0</v>
      </c>
      <c r="T248" s="144">
        <f t="shared" si="35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2"/>
        <v>0</v>
      </c>
      <c r="R249" s="173">
        <f t="shared" si="33"/>
        <v>0</v>
      </c>
      <c r="S249" s="173">
        <f t="shared" si="34"/>
        <v>0</v>
      </c>
      <c r="T249" s="144">
        <f t="shared" si="35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2"/>
        <v>0</v>
      </c>
      <c r="R250" s="173">
        <f t="shared" si="33"/>
        <v>0</v>
      </c>
      <c r="S250" s="173">
        <f t="shared" si="34"/>
        <v>1.57</v>
      </c>
      <c r="T250" s="144">
        <f t="shared" si="35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32"/>
        <v>0</v>
      </c>
      <c r="R251" s="173">
        <f t="shared" si="33"/>
        <v>1.1499999999999999</v>
      </c>
      <c r="S251" s="173">
        <f t="shared" si="34"/>
        <v>1.1499999999999999</v>
      </c>
      <c r="T251" s="144">
        <f t="shared" si="35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32"/>
        <v>0</v>
      </c>
      <c r="R252" s="173">
        <f t="shared" si="33"/>
        <v>4.7342943032000004</v>
      </c>
      <c r="S252" s="173">
        <f t="shared" si="34"/>
        <v>4.7342943032000004</v>
      </c>
      <c r="T252" s="144">
        <f t="shared" si="35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32"/>
        <v>0</v>
      </c>
      <c r="R253" s="173">
        <f t="shared" si="33"/>
        <v>0.79</v>
      </c>
      <c r="S253" s="173">
        <f t="shared" si="34"/>
        <v>1.26</v>
      </c>
      <c r="T253" s="144">
        <f t="shared" si="35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2"/>
        <v>0</v>
      </c>
      <c r="R254" s="173">
        <f t="shared" si="33"/>
        <v>0</v>
      </c>
      <c r="S254" s="173">
        <f t="shared" si="34"/>
        <v>0</v>
      </c>
      <c r="T254" s="144">
        <f t="shared" si="35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2"/>
        <v>0</v>
      </c>
      <c r="R255" s="173">
        <f t="shared" si="33"/>
        <v>20</v>
      </c>
      <c r="S255" s="173">
        <f t="shared" si="34"/>
        <v>20</v>
      </c>
      <c r="T255" s="144">
        <f t="shared" si="35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44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44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44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44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44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44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44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44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44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44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44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44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44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44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44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44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44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44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44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44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44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44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44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44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44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44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44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44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44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44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44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44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45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45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45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45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45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45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45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45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45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45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45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45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45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45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45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45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45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45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45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45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45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45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45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45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45"/>
        <v>1.2200000000000002</v>
      </c>
    </row>
  </sheetData>
  <sheetProtection algorithmName="SHA-512" hashValue="DnKnUJOh5iD8e9gMgyYACRo5s8VWmyeS6/X05Rlp5w4afuvJy8ob9m+QE6SYS6Ncck0xfxYdGbMcrIb6GZuFJQ==" saltValue="w2qF494OKUWn+5qG/BQPQg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Q109:T155 Q156:R156 Q96:T103 Q104:S104 Q14:T16 Q105:T107 Q108:S108 Q163:T200 Q201:S201 Q203:T219 Q221:T255 Q18:T94 Q157:T16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C6"/>
  <sheetViews>
    <sheetView workbookViewId="0">
      <selection activeCell="C6" sqref="C6"/>
    </sheetView>
  </sheetViews>
  <sheetFormatPr defaultRowHeight="15" x14ac:dyDescent="0.25"/>
  <sheetData>
    <row r="1" spans="1:3" x14ac:dyDescent="0.25">
      <c r="B1" t="s">
        <v>698</v>
      </c>
      <c r="C1" t="s">
        <v>699</v>
      </c>
    </row>
    <row r="2" spans="1:3" x14ac:dyDescent="0.25">
      <c r="A2" t="s">
        <v>704</v>
      </c>
      <c r="B2" s="167">
        <v>43819</v>
      </c>
      <c r="C2" s="167">
        <v>43850</v>
      </c>
    </row>
    <row r="3" spans="1:3" x14ac:dyDescent="0.25">
      <c r="A3" t="s">
        <v>700</v>
      </c>
      <c r="B3" s="167">
        <v>43910</v>
      </c>
      <c r="C3" s="167"/>
    </row>
    <row r="4" spans="1:3" x14ac:dyDescent="0.25">
      <c r="A4" t="s">
        <v>701</v>
      </c>
      <c r="B4" s="167">
        <v>44001</v>
      </c>
      <c r="C4" s="167"/>
    </row>
    <row r="5" spans="1:3" x14ac:dyDescent="0.25">
      <c r="A5" t="s">
        <v>702</v>
      </c>
      <c r="B5" s="167">
        <v>44092</v>
      </c>
      <c r="C5" s="167"/>
    </row>
    <row r="6" spans="1:3" x14ac:dyDescent="0.25">
      <c r="A6" t="s">
        <v>703</v>
      </c>
      <c r="B6" s="167">
        <v>44183</v>
      </c>
      <c r="C6" s="167">
        <v>44211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BA3ACCC-5417-4CC4-ABC5-919B6D2858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2021-04-19T06:35:03Z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