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FE88E7EB-1A7F-4F1E-804C-02E5FD2F684D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'2021'!$B$12:$U$314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4" i="13" l="1"/>
  <c r="G61" i="13"/>
  <c r="T253" i="13" l="1"/>
  <c r="S253" i="13"/>
  <c r="R253" i="13"/>
  <c r="Q253" i="13"/>
  <c r="T245" i="13"/>
  <c r="S245" i="13"/>
  <c r="R245" i="13"/>
  <c r="Q245" i="13"/>
  <c r="T199" i="13" l="1"/>
  <c r="S199" i="13"/>
  <c r="R199" i="13"/>
  <c r="Q199" i="13"/>
  <c r="T198" i="13"/>
  <c r="S198" i="13"/>
  <c r="R198" i="13"/>
  <c r="Q198" i="13"/>
  <c r="T169" i="13"/>
  <c r="S169" i="13"/>
  <c r="R169" i="13"/>
  <c r="Q169" i="13"/>
  <c r="T164" i="13" l="1"/>
  <c r="S164" i="13"/>
  <c r="R164" i="13"/>
  <c r="Q164" i="13"/>
  <c r="T211" i="13" l="1"/>
  <c r="M270" i="11" l="1"/>
  <c r="K270" i="11"/>
  <c r="I270" i="11"/>
  <c r="G270" i="11"/>
  <c r="I247" i="11" l="1"/>
  <c r="I252" i="11" l="1"/>
  <c r="G252" i="11"/>
  <c r="T17" i="13" l="1"/>
  <c r="T314" i="13" l="1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Q248" i="13"/>
  <c r="R248" i="13"/>
  <c r="T247" i="13"/>
  <c r="S247" i="13"/>
  <c r="R247" i="13"/>
  <c r="Q247" i="13"/>
  <c r="T246" i="13"/>
  <c r="S246" i="13"/>
  <c r="R246" i="13"/>
  <c r="Q246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34" i="13"/>
  <c r="S234" i="13"/>
  <c r="R234" i="13"/>
  <c r="Q234" i="13"/>
  <c r="T233" i="13"/>
  <c r="S233" i="13"/>
  <c r="R233" i="13"/>
  <c r="Q233" i="13"/>
  <c r="T232" i="13"/>
  <c r="S232" i="13"/>
  <c r="R232" i="13"/>
  <c r="Q232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21" i="13"/>
  <c r="S221" i="13"/>
  <c r="R221" i="13"/>
  <c r="Q221" i="13"/>
  <c r="R220" i="13"/>
  <c r="Q220" i="13"/>
  <c r="T220" i="13"/>
  <c r="T219" i="13"/>
  <c r="S219" i="13"/>
  <c r="R219" i="13"/>
  <c r="Q219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0" i="13"/>
  <c r="S200" i="13"/>
  <c r="R200" i="13"/>
  <c r="Q200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9" i="13"/>
  <c r="S179" i="13"/>
  <c r="R179" i="13"/>
  <c r="Q179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T175" i="13"/>
  <c r="S175" i="13"/>
  <c r="R175" i="13"/>
  <c r="Q175" i="13"/>
  <c r="T174" i="13"/>
  <c r="S174" i="13"/>
  <c r="R174" i="13"/>
  <c r="Q174" i="13"/>
  <c r="T173" i="13"/>
  <c r="S173" i="13"/>
  <c r="R173" i="13"/>
  <c r="Q173" i="13"/>
  <c r="T172" i="13"/>
  <c r="S172" i="13"/>
  <c r="R172" i="13"/>
  <c r="Q172" i="13"/>
  <c r="T171" i="13"/>
  <c r="S171" i="13"/>
  <c r="R171" i="13"/>
  <c r="Q171" i="13"/>
  <c r="T170" i="13"/>
  <c r="S170" i="13"/>
  <c r="R170" i="13"/>
  <c r="Q170" i="13"/>
  <c r="T168" i="13"/>
  <c r="S168" i="13"/>
  <c r="R168" i="13"/>
  <c r="Q168" i="13"/>
  <c r="T212" i="13"/>
  <c r="S212" i="13"/>
  <c r="R212" i="13"/>
  <c r="Q212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S158" i="13"/>
  <c r="R158" i="13"/>
  <c r="Q158" i="13"/>
  <c r="T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Q153" i="13"/>
  <c r="T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Q135" i="13"/>
  <c r="R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210" i="13"/>
  <c r="S210" i="13"/>
  <c r="R210" i="13"/>
  <c r="Q210" i="13"/>
  <c r="T209" i="13"/>
  <c r="S209" i="13"/>
  <c r="R209" i="13"/>
  <c r="Q209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T80" i="13"/>
  <c r="S80" i="13"/>
  <c r="R80" i="13"/>
  <c r="Q80" i="13"/>
  <c r="S79" i="13"/>
  <c r="R79" i="13"/>
  <c r="Q79" i="13"/>
  <c r="T79" i="13"/>
  <c r="T78" i="13"/>
  <c r="S78" i="13"/>
  <c r="R78" i="13"/>
  <c r="Q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7" i="13"/>
  <c r="S37" i="13"/>
  <c r="R37" i="13"/>
  <c r="Q37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20" i="13" l="1"/>
  <c r="R153" i="13"/>
  <c r="S153" i="13"/>
  <c r="M61" i="11"/>
  <c r="I162" i="11" l="1"/>
  <c r="I161" i="11"/>
  <c r="G162" i="11" l="1"/>
  <c r="G161" i="11"/>
  <c r="T162" i="11"/>
  <c r="S162" i="11"/>
  <c r="R162" i="11"/>
  <c r="Q162" i="11"/>
  <c r="T71" i="11" l="1"/>
  <c r="S71" i="11"/>
  <c r="R71" i="11"/>
  <c r="Q71" i="11"/>
  <c r="T244" i="11"/>
  <c r="S244" i="11"/>
  <c r="R244" i="11"/>
  <c r="Q244" i="11"/>
  <c r="I220" i="11" l="1"/>
  <c r="I219" i="11"/>
  <c r="I218" i="11"/>
  <c r="S220" i="11"/>
  <c r="Q220" i="11"/>
  <c r="G220" i="11"/>
  <c r="R220" i="11" s="1"/>
  <c r="G219" i="11"/>
  <c r="G218" i="11"/>
  <c r="T220" i="11" l="1"/>
  <c r="T201" i="11"/>
  <c r="S201" i="11"/>
  <c r="R201" i="11"/>
  <c r="Q201" i="11"/>
  <c r="T108" i="11" l="1"/>
  <c r="S108" i="11"/>
  <c r="R108" i="11"/>
  <c r="Q108" i="11"/>
  <c r="T95" i="11"/>
  <c r="T104" i="11" l="1"/>
  <c r="S104" i="11"/>
  <c r="R104" i="11"/>
  <c r="Q104" i="11"/>
  <c r="I79" i="11" l="1"/>
  <c r="K261" i="11" l="1"/>
  <c r="I261" i="11"/>
  <c r="G261" i="11"/>
  <c r="Q156" i="11" l="1"/>
  <c r="G156" i="11"/>
  <c r="R156" i="11" s="1"/>
  <c r="G155" i="11"/>
  <c r="T156" i="11" l="1"/>
  <c r="S156" i="11"/>
  <c r="I180" i="11" l="1"/>
  <c r="S255" i="11" l="1"/>
  <c r="R255" i="11"/>
  <c r="Q255" i="11"/>
  <c r="S254" i="11"/>
  <c r="R254" i="11"/>
  <c r="Q254" i="11"/>
  <c r="S253" i="11"/>
  <c r="R253" i="11"/>
  <c r="Q253" i="11"/>
  <c r="S252" i="11"/>
  <c r="R252" i="11"/>
  <c r="Q252" i="11"/>
  <c r="S251" i="11"/>
  <c r="R251" i="11"/>
  <c r="Q251" i="11"/>
  <c r="S250" i="11"/>
  <c r="R250" i="11"/>
  <c r="Q250" i="11"/>
  <c r="S249" i="11"/>
  <c r="R249" i="11"/>
  <c r="Q249" i="11"/>
  <c r="S248" i="11"/>
  <c r="R248" i="11"/>
  <c r="Q248" i="11"/>
  <c r="Q247" i="11"/>
  <c r="S246" i="11"/>
  <c r="R246" i="11"/>
  <c r="Q246" i="11"/>
  <c r="S245" i="11"/>
  <c r="R245" i="11"/>
  <c r="Q245" i="11"/>
  <c r="S243" i="11"/>
  <c r="R243" i="11"/>
  <c r="Q243" i="11"/>
  <c r="S242" i="11"/>
  <c r="R242" i="11"/>
  <c r="Q242" i="11"/>
  <c r="S241" i="11"/>
  <c r="R241" i="11"/>
  <c r="Q241" i="11"/>
  <c r="S240" i="11"/>
  <c r="R240" i="11"/>
  <c r="Q240" i="11"/>
  <c r="S239" i="11"/>
  <c r="R239" i="11"/>
  <c r="Q239" i="11"/>
  <c r="S238" i="11"/>
  <c r="R238" i="11"/>
  <c r="Q238" i="11"/>
  <c r="S237" i="11"/>
  <c r="R237" i="11"/>
  <c r="Q237" i="11"/>
  <c r="Q236" i="11"/>
  <c r="S235" i="11"/>
  <c r="R235" i="11"/>
  <c r="Q235" i="11"/>
  <c r="S234" i="11"/>
  <c r="R234" i="11"/>
  <c r="Q234" i="11"/>
  <c r="S233" i="11"/>
  <c r="R233" i="11"/>
  <c r="Q233" i="11"/>
  <c r="S232" i="11"/>
  <c r="R232" i="11"/>
  <c r="Q232" i="11"/>
  <c r="S231" i="11"/>
  <c r="R231" i="11"/>
  <c r="Q231" i="11"/>
  <c r="S230" i="11"/>
  <c r="R230" i="11"/>
  <c r="Q230" i="11"/>
  <c r="S229" i="11"/>
  <c r="R229" i="11"/>
  <c r="Q229" i="11"/>
  <c r="S228" i="11"/>
  <c r="R228" i="11"/>
  <c r="Q228" i="11"/>
  <c r="S227" i="11"/>
  <c r="R227" i="11"/>
  <c r="Q227" i="11"/>
  <c r="S226" i="11"/>
  <c r="R226" i="11"/>
  <c r="Q226" i="11"/>
  <c r="S225" i="11"/>
  <c r="R225" i="11"/>
  <c r="Q225" i="11"/>
  <c r="S224" i="11"/>
  <c r="R224" i="11"/>
  <c r="Q224" i="11"/>
  <c r="S223" i="11"/>
  <c r="R223" i="11"/>
  <c r="Q223" i="11"/>
  <c r="S222" i="11"/>
  <c r="R222" i="11"/>
  <c r="Q222" i="11"/>
  <c r="S221" i="11"/>
  <c r="R221" i="11"/>
  <c r="Q221" i="11"/>
  <c r="S219" i="11"/>
  <c r="R219" i="11"/>
  <c r="Q219" i="11"/>
  <c r="S218" i="11"/>
  <c r="R218" i="11"/>
  <c r="Q218" i="11"/>
  <c r="S217" i="11"/>
  <c r="R217" i="11"/>
  <c r="Q217" i="11"/>
  <c r="S216" i="11"/>
  <c r="R216" i="11"/>
  <c r="Q216" i="11"/>
  <c r="S215" i="11"/>
  <c r="R215" i="11"/>
  <c r="Q215" i="11"/>
  <c r="S214" i="11"/>
  <c r="R214" i="11"/>
  <c r="Q214" i="11"/>
  <c r="S213" i="11"/>
  <c r="R213" i="11"/>
  <c r="Q213" i="11"/>
  <c r="S212" i="11"/>
  <c r="R212" i="11"/>
  <c r="Q212" i="11"/>
  <c r="S211" i="11"/>
  <c r="R211" i="11"/>
  <c r="Q211" i="11"/>
  <c r="S210" i="11"/>
  <c r="R210" i="11"/>
  <c r="Q210" i="11"/>
  <c r="S209" i="11"/>
  <c r="R209" i="11"/>
  <c r="Q209" i="11"/>
  <c r="S208" i="11"/>
  <c r="R208" i="11"/>
  <c r="Q208" i="11"/>
  <c r="S207" i="11"/>
  <c r="R207" i="11"/>
  <c r="Q207" i="11"/>
  <c r="S206" i="11"/>
  <c r="R206" i="11"/>
  <c r="Q206" i="11"/>
  <c r="S205" i="11"/>
  <c r="R205" i="11"/>
  <c r="Q205" i="11"/>
  <c r="S204" i="11"/>
  <c r="R204" i="11"/>
  <c r="Q204" i="11"/>
  <c r="S203" i="11"/>
  <c r="R203" i="11"/>
  <c r="Q203" i="11"/>
  <c r="S200" i="11"/>
  <c r="R200" i="11"/>
  <c r="Q200" i="11"/>
  <c r="S199" i="11"/>
  <c r="R199" i="11"/>
  <c r="Q199" i="11"/>
  <c r="S198" i="11"/>
  <c r="R198" i="11"/>
  <c r="Q198" i="11"/>
  <c r="S197" i="11"/>
  <c r="R197" i="11"/>
  <c r="Q197" i="11"/>
  <c r="S196" i="11"/>
  <c r="R196" i="11"/>
  <c r="Q196" i="11"/>
  <c r="S195" i="11"/>
  <c r="R195" i="11"/>
  <c r="Q195" i="11"/>
  <c r="S194" i="11"/>
  <c r="R194" i="11"/>
  <c r="Q194" i="11"/>
  <c r="S193" i="11"/>
  <c r="R193" i="11"/>
  <c r="Q193" i="11"/>
  <c r="S192" i="11"/>
  <c r="R192" i="11"/>
  <c r="Q192" i="11"/>
  <c r="S191" i="11"/>
  <c r="R191" i="11"/>
  <c r="Q191" i="11"/>
  <c r="S190" i="11"/>
  <c r="R190" i="11"/>
  <c r="Q190" i="11"/>
  <c r="S189" i="11"/>
  <c r="R189" i="11"/>
  <c r="Q189" i="11"/>
  <c r="S188" i="11"/>
  <c r="R188" i="11"/>
  <c r="Q188" i="11"/>
  <c r="S187" i="11"/>
  <c r="R187" i="11"/>
  <c r="Q187" i="11"/>
  <c r="S186" i="11"/>
  <c r="R186" i="11"/>
  <c r="Q186" i="11"/>
  <c r="S185" i="11"/>
  <c r="R185" i="11"/>
  <c r="Q185" i="11"/>
  <c r="S184" i="11"/>
  <c r="R184" i="11"/>
  <c r="Q184" i="11"/>
  <c r="S183" i="11"/>
  <c r="R183" i="11"/>
  <c r="Q183" i="11"/>
  <c r="S182" i="11"/>
  <c r="R182" i="11"/>
  <c r="Q182" i="11"/>
  <c r="S181" i="11"/>
  <c r="R181" i="11"/>
  <c r="Q181" i="11"/>
  <c r="S180" i="11"/>
  <c r="R180" i="11"/>
  <c r="Q180" i="11"/>
  <c r="S179" i="11"/>
  <c r="R179" i="11"/>
  <c r="Q179" i="11"/>
  <c r="S178" i="11"/>
  <c r="R178" i="11"/>
  <c r="Q178" i="11"/>
  <c r="S177" i="11"/>
  <c r="R177" i="11"/>
  <c r="Q177" i="11"/>
  <c r="S176" i="11"/>
  <c r="R176" i="11"/>
  <c r="Q176" i="11"/>
  <c r="S175" i="11"/>
  <c r="R175" i="11"/>
  <c r="Q175" i="11"/>
  <c r="S174" i="11"/>
  <c r="R174" i="11"/>
  <c r="Q174" i="11"/>
  <c r="S173" i="11"/>
  <c r="R173" i="11"/>
  <c r="Q173" i="11"/>
  <c r="S172" i="11"/>
  <c r="R172" i="11"/>
  <c r="Q172" i="11"/>
  <c r="S171" i="11"/>
  <c r="R171" i="11"/>
  <c r="Q171" i="11"/>
  <c r="S170" i="11"/>
  <c r="R170" i="11"/>
  <c r="Q170" i="11"/>
  <c r="S169" i="11"/>
  <c r="R169" i="11"/>
  <c r="Q169" i="11"/>
  <c r="S168" i="11"/>
  <c r="R168" i="11"/>
  <c r="Q168" i="11"/>
  <c r="S167" i="11"/>
  <c r="R167" i="11"/>
  <c r="Q167" i="11"/>
  <c r="S166" i="11"/>
  <c r="R166" i="11"/>
  <c r="Q166" i="11"/>
  <c r="S165" i="11"/>
  <c r="R165" i="11"/>
  <c r="Q165" i="11"/>
  <c r="S164" i="11"/>
  <c r="R164" i="11"/>
  <c r="Q164" i="11"/>
  <c r="S163" i="11"/>
  <c r="R163" i="11"/>
  <c r="Q163" i="11"/>
  <c r="S161" i="11"/>
  <c r="R161" i="11"/>
  <c r="Q161" i="11"/>
  <c r="S160" i="11"/>
  <c r="R160" i="11"/>
  <c r="Q160" i="11"/>
  <c r="S159" i="11"/>
  <c r="R159" i="11"/>
  <c r="Q159" i="11"/>
  <c r="S158" i="11"/>
  <c r="R158" i="11"/>
  <c r="Q158" i="11"/>
  <c r="S157" i="11"/>
  <c r="R157" i="11"/>
  <c r="Q157" i="11"/>
  <c r="S155" i="11"/>
  <c r="R155" i="11"/>
  <c r="Q155" i="11"/>
  <c r="S154" i="11"/>
  <c r="R154" i="11"/>
  <c r="Q154" i="11"/>
  <c r="S153" i="11"/>
  <c r="R153" i="11"/>
  <c r="Q153" i="11"/>
  <c r="S152" i="11"/>
  <c r="R152" i="11"/>
  <c r="Q152" i="11"/>
  <c r="S151" i="11"/>
  <c r="R151" i="11"/>
  <c r="Q151" i="11"/>
  <c r="S150" i="11"/>
  <c r="R150" i="11"/>
  <c r="Q150" i="11"/>
  <c r="S149" i="11"/>
  <c r="R149" i="11"/>
  <c r="Q149" i="11"/>
  <c r="S148" i="11"/>
  <c r="R148" i="11"/>
  <c r="Q148" i="11"/>
  <c r="S147" i="11"/>
  <c r="R147" i="11"/>
  <c r="Q147" i="11"/>
  <c r="S146" i="11"/>
  <c r="R146" i="11"/>
  <c r="Q146" i="11"/>
  <c r="S145" i="11"/>
  <c r="R145" i="11"/>
  <c r="Q145" i="11"/>
  <c r="S144" i="11"/>
  <c r="R144" i="11"/>
  <c r="Q144" i="11"/>
  <c r="S143" i="11"/>
  <c r="R143" i="11"/>
  <c r="Q143" i="11"/>
  <c r="S142" i="11"/>
  <c r="R142" i="11"/>
  <c r="Q142" i="11"/>
  <c r="S141" i="11"/>
  <c r="R141" i="11"/>
  <c r="Q141" i="11"/>
  <c r="S140" i="11"/>
  <c r="R140" i="11"/>
  <c r="Q140" i="11"/>
  <c r="S139" i="11"/>
  <c r="R139" i="11"/>
  <c r="Q139" i="11"/>
  <c r="S138" i="11"/>
  <c r="R138" i="11"/>
  <c r="Q138" i="11"/>
  <c r="Q137" i="11"/>
  <c r="S136" i="11"/>
  <c r="R136" i="11"/>
  <c r="Q136" i="11"/>
  <c r="S135" i="11"/>
  <c r="R135" i="11"/>
  <c r="Q135" i="11"/>
  <c r="S134" i="11"/>
  <c r="R134" i="11"/>
  <c r="Q134" i="11"/>
  <c r="S133" i="11"/>
  <c r="R133" i="11"/>
  <c r="Q133" i="11"/>
  <c r="S132" i="11"/>
  <c r="R132" i="11"/>
  <c r="Q132" i="11"/>
  <c r="S131" i="11"/>
  <c r="R131" i="11"/>
  <c r="Q131" i="11"/>
  <c r="S130" i="11"/>
  <c r="R130" i="11"/>
  <c r="Q130" i="11"/>
  <c r="S129" i="11"/>
  <c r="R129" i="11"/>
  <c r="Q129" i="11"/>
  <c r="S128" i="11"/>
  <c r="R128" i="11"/>
  <c r="Q128" i="11"/>
  <c r="S127" i="11"/>
  <c r="R127" i="11"/>
  <c r="Q127" i="11"/>
  <c r="S126" i="11"/>
  <c r="R126" i="11"/>
  <c r="Q126" i="11"/>
  <c r="S125" i="11"/>
  <c r="R125" i="11"/>
  <c r="Q125" i="11"/>
  <c r="S124" i="11"/>
  <c r="R124" i="11"/>
  <c r="Q124" i="11"/>
  <c r="S123" i="11"/>
  <c r="R123" i="11"/>
  <c r="Q123" i="11"/>
  <c r="S122" i="11"/>
  <c r="R122" i="11"/>
  <c r="Q122" i="11"/>
  <c r="S121" i="11"/>
  <c r="R121" i="11"/>
  <c r="Q121" i="11"/>
  <c r="S120" i="11"/>
  <c r="R120" i="11"/>
  <c r="Q120" i="11"/>
  <c r="S119" i="11"/>
  <c r="R119" i="11"/>
  <c r="Q119" i="11"/>
  <c r="S118" i="11"/>
  <c r="R118" i="11"/>
  <c r="Q118" i="11"/>
  <c r="S117" i="11"/>
  <c r="R117" i="11"/>
  <c r="Q117" i="11"/>
  <c r="S116" i="11"/>
  <c r="R116" i="11"/>
  <c r="Q116" i="11"/>
  <c r="S115" i="11"/>
  <c r="R115" i="11"/>
  <c r="Q115" i="11"/>
  <c r="S114" i="11"/>
  <c r="R114" i="11"/>
  <c r="Q114" i="11"/>
  <c r="S113" i="11"/>
  <c r="R113" i="11"/>
  <c r="Q113" i="11"/>
  <c r="S112" i="11"/>
  <c r="R112" i="11"/>
  <c r="Q112" i="11"/>
  <c r="S111" i="11"/>
  <c r="R111" i="11"/>
  <c r="Q111" i="11"/>
  <c r="S110" i="11"/>
  <c r="R110" i="11"/>
  <c r="Q110" i="11"/>
  <c r="S109" i="11"/>
  <c r="R109" i="11"/>
  <c r="Q109" i="11"/>
  <c r="S107" i="11"/>
  <c r="R107" i="11"/>
  <c r="Q107" i="11"/>
  <c r="S106" i="11"/>
  <c r="R106" i="11"/>
  <c r="Q106" i="11"/>
  <c r="S105" i="11"/>
  <c r="R105" i="11"/>
  <c r="Q105" i="11"/>
  <c r="S103" i="11"/>
  <c r="R103" i="11"/>
  <c r="Q103" i="11"/>
  <c r="S102" i="11"/>
  <c r="R102" i="11"/>
  <c r="Q102" i="11"/>
  <c r="S101" i="11"/>
  <c r="R101" i="11"/>
  <c r="Q101" i="11"/>
  <c r="S100" i="11"/>
  <c r="R100" i="11"/>
  <c r="Q100" i="11"/>
  <c r="S99" i="11"/>
  <c r="R99" i="11"/>
  <c r="Q99" i="11"/>
  <c r="S98" i="11"/>
  <c r="R98" i="11"/>
  <c r="Q98" i="11"/>
  <c r="S97" i="11"/>
  <c r="R97" i="11"/>
  <c r="Q97" i="11"/>
  <c r="S96" i="11"/>
  <c r="R96" i="11"/>
  <c r="Q96" i="11"/>
  <c r="S94" i="11"/>
  <c r="R94" i="11"/>
  <c r="Q94" i="11"/>
  <c r="S93" i="11"/>
  <c r="R93" i="11"/>
  <c r="Q93" i="11"/>
  <c r="S92" i="11"/>
  <c r="R92" i="11"/>
  <c r="Q92" i="11"/>
  <c r="S91" i="11"/>
  <c r="R91" i="11"/>
  <c r="Q91" i="11"/>
  <c r="S90" i="11"/>
  <c r="R90" i="11"/>
  <c r="Q90" i="11"/>
  <c r="S89" i="11"/>
  <c r="R89" i="11"/>
  <c r="Q89" i="11"/>
  <c r="S88" i="11"/>
  <c r="R88" i="11"/>
  <c r="Q88" i="11"/>
  <c r="S87" i="11"/>
  <c r="R87" i="11"/>
  <c r="Q87" i="11"/>
  <c r="S86" i="11"/>
  <c r="R86" i="11"/>
  <c r="Q86" i="11"/>
  <c r="S85" i="11"/>
  <c r="R85" i="11"/>
  <c r="Q85" i="11"/>
  <c r="S84" i="11"/>
  <c r="R84" i="11"/>
  <c r="Q84" i="11"/>
  <c r="S83" i="11"/>
  <c r="R83" i="11"/>
  <c r="Q83" i="11"/>
  <c r="S82" i="11"/>
  <c r="R82" i="11"/>
  <c r="Q82" i="11"/>
  <c r="S81" i="11"/>
  <c r="R81" i="11"/>
  <c r="Q81" i="11"/>
  <c r="S80" i="11"/>
  <c r="R80" i="11"/>
  <c r="Q80" i="11"/>
  <c r="S79" i="11"/>
  <c r="R79" i="11"/>
  <c r="Q79" i="11"/>
  <c r="S78" i="11"/>
  <c r="R78" i="11"/>
  <c r="Q78" i="11"/>
  <c r="S77" i="11"/>
  <c r="R77" i="11"/>
  <c r="Q77" i="11"/>
  <c r="S76" i="11"/>
  <c r="R76" i="11"/>
  <c r="Q76" i="11"/>
  <c r="S75" i="11"/>
  <c r="R75" i="11"/>
  <c r="Q75" i="11"/>
  <c r="S74" i="11"/>
  <c r="R74" i="11"/>
  <c r="Q74" i="11"/>
  <c r="S73" i="11"/>
  <c r="R73" i="11"/>
  <c r="Q73" i="11"/>
  <c r="S72" i="11"/>
  <c r="R72" i="11"/>
  <c r="Q72" i="11"/>
  <c r="S70" i="11"/>
  <c r="R70" i="11"/>
  <c r="Q70" i="11"/>
  <c r="S69" i="11"/>
  <c r="R69" i="11"/>
  <c r="Q69" i="11"/>
  <c r="S68" i="11"/>
  <c r="R68" i="11"/>
  <c r="Q68" i="11"/>
  <c r="S67" i="11"/>
  <c r="R67" i="11"/>
  <c r="Q67" i="11"/>
  <c r="S66" i="11"/>
  <c r="R66" i="11"/>
  <c r="Q66" i="11"/>
  <c r="S65" i="11"/>
  <c r="R65" i="11"/>
  <c r="Q65" i="11"/>
  <c r="S64" i="11"/>
  <c r="R64" i="11"/>
  <c r="Q64" i="11"/>
  <c r="S63" i="11"/>
  <c r="R63" i="11"/>
  <c r="Q63" i="11"/>
  <c r="S62" i="11"/>
  <c r="R62" i="11"/>
  <c r="Q62" i="11"/>
  <c r="S60" i="11"/>
  <c r="R60" i="11"/>
  <c r="Q60" i="11"/>
  <c r="S59" i="11"/>
  <c r="R59" i="11"/>
  <c r="Q59" i="11"/>
  <c r="S58" i="11"/>
  <c r="R58" i="11"/>
  <c r="Q58" i="11"/>
  <c r="S57" i="11"/>
  <c r="R57" i="11"/>
  <c r="Q57" i="11"/>
  <c r="S56" i="11"/>
  <c r="R56" i="11"/>
  <c r="Q56" i="11"/>
  <c r="S55" i="11"/>
  <c r="R55" i="11"/>
  <c r="Q55" i="11"/>
  <c r="S54" i="11"/>
  <c r="R54" i="11"/>
  <c r="Q54" i="11"/>
  <c r="S53" i="11"/>
  <c r="R53" i="11"/>
  <c r="Q53" i="11"/>
  <c r="S52" i="11"/>
  <c r="R52" i="11"/>
  <c r="Q52" i="11"/>
  <c r="S51" i="11"/>
  <c r="R51" i="11"/>
  <c r="Q51" i="11"/>
  <c r="S50" i="11"/>
  <c r="R50" i="11"/>
  <c r="Q50" i="11"/>
  <c r="S49" i="11"/>
  <c r="R49" i="11"/>
  <c r="Q49" i="11"/>
  <c r="S48" i="11"/>
  <c r="R48" i="11"/>
  <c r="Q48" i="1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6" i="11"/>
  <c r="R16" i="11"/>
  <c r="Q16" i="11"/>
  <c r="S15" i="11"/>
  <c r="R15" i="11"/>
  <c r="Q15" i="11"/>
  <c r="S14" i="11"/>
  <c r="R14" i="11"/>
  <c r="Q14" i="11"/>
  <c r="T232" i="11"/>
  <c r="G247" i="11" l="1"/>
  <c r="S247" i="11" l="1"/>
  <c r="R247" i="11"/>
  <c r="S236" i="11" l="1"/>
  <c r="R236" i="11"/>
  <c r="G137" i="11" l="1"/>
  <c r="R137" i="11" l="1"/>
  <c r="S137" i="11"/>
  <c r="T173" i="11"/>
  <c r="G172" i="7" l="1"/>
  <c r="G171" i="7"/>
  <c r="M172" i="7"/>
  <c r="M171" i="7"/>
  <c r="K172" i="7"/>
  <c r="K171" i="7"/>
  <c r="I172" i="7"/>
  <c r="I171" i="7"/>
  <c r="T167" i="11" l="1"/>
  <c r="R61" i="11" l="1"/>
  <c r="Q61" i="11"/>
  <c r="S61" i="11"/>
  <c r="T39" i="11"/>
  <c r="T276" i="11" l="1"/>
  <c r="T240" i="11" l="1"/>
  <c r="T211" i="11" l="1"/>
  <c r="T255" i="11" l="1"/>
  <c r="T254" i="11"/>
  <c r="T253" i="11"/>
  <c r="T252" i="11"/>
  <c r="T312" i="11"/>
  <c r="T311" i="11"/>
  <c r="T310" i="11"/>
  <c r="T251" i="11"/>
  <c r="T250" i="11"/>
  <c r="T249" i="11"/>
  <c r="T248" i="11"/>
  <c r="T247" i="11"/>
  <c r="T246" i="11"/>
  <c r="T309" i="11"/>
  <c r="T245" i="11"/>
  <c r="T308" i="11"/>
  <c r="T243" i="11"/>
  <c r="T242" i="11"/>
  <c r="T241" i="11"/>
  <c r="T307" i="11"/>
  <c r="T306" i="11"/>
  <c r="T239" i="11"/>
  <c r="T305" i="11"/>
  <c r="T238" i="11"/>
  <c r="T304" i="11"/>
  <c r="T237" i="11"/>
  <c r="T236" i="11"/>
  <c r="T235" i="11"/>
  <c r="T234" i="11"/>
  <c r="T233" i="11"/>
  <c r="T231" i="11"/>
  <c r="T230" i="11"/>
  <c r="T229" i="11"/>
  <c r="T228" i="11"/>
  <c r="T227" i="11"/>
  <c r="T226" i="11"/>
  <c r="T303" i="11"/>
  <c r="T225" i="11"/>
  <c r="T224" i="11"/>
  <c r="T223" i="11"/>
  <c r="T222" i="11"/>
  <c r="T221" i="11"/>
  <c r="T219" i="11"/>
  <c r="T218" i="11"/>
  <c r="T217" i="11"/>
  <c r="T216" i="11"/>
  <c r="T215" i="11"/>
  <c r="T214" i="11"/>
  <c r="T213" i="11"/>
  <c r="T212" i="11"/>
  <c r="T210" i="11"/>
  <c r="T302" i="11"/>
  <c r="T209" i="11"/>
  <c r="T208" i="11"/>
  <c r="T301" i="11"/>
  <c r="T207" i="11"/>
  <c r="T206" i="11"/>
  <c r="T205" i="11"/>
  <c r="T204" i="11"/>
  <c r="T203" i="11"/>
  <c r="T200" i="11"/>
  <c r="T199" i="11"/>
  <c r="T198" i="11"/>
  <c r="T197" i="11"/>
  <c r="T196" i="11"/>
  <c r="T300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299" i="11"/>
  <c r="T175" i="11"/>
  <c r="T174" i="11"/>
  <c r="T298" i="11"/>
  <c r="T172" i="11"/>
  <c r="T297" i="11"/>
  <c r="T296" i="11"/>
  <c r="T171" i="11"/>
  <c r="T170" i="11"/>
  <c r="T295" i="11"/>
  <c r="T169" i="11"/>
  <c r="T168" i="11"/>
  <c r="T294" i="11"/>
  <c r="T166" i="11"/>
  <c r="T165" i="11"/>
  <c r="T164" i="11"/>
  <c r="T163" i="11"/>
  <c r="T161" i="11"/>
  <c r="T160" i="11"/>
  <c r="T159" i="11"/>
  <c r="T158" i="11"/>
  <c r="T293" i="11"/>
  <c r="T157" i="11"/>
  <c r="T155" i="11"/>
  <c r="T154" i="11"/>
  <c r="T292" i="11"/>
  <c r="T153" i="11"/>
  <c r="T291" i="11"/>
  <c r="T152" i="11"/>
  <c r="T151" i="11"/>
  <c r="T150" i="11"/>
  <c r="T290" i="11"/>
  <c r="T289" i="11"/>
  <c r="T149" i="11"/>
  <c r="T148" i="11"/>
  <c r="T147" i="11"/>
  <c r="T146" i="11"/>
  <c r="T145" i="11"/>
  <c r="T144" i="11"/>
  <c r="T143" i="11"/>
  <c r="T142" i="11"/>
  <c r="T141" i="11"/>
  <c r="T140" i="11"/>
  <c r="T139" i="11"/>
  <c r="T138" i="11"/>
  <c r="T137" i="11"/>
  <c r="T136" i="11"/>
  <c r="T135" i="11"/>
  <c r="T134" i="11"/>
  <c r="T133" i="11"/>
  <c r="T288" i="11"/>
  <c r="T287" i="11"/>
  <c r="T132" i="11"/>
  <c r="T131" i="11"/>
  <c r="T286" i="11"/>
  <c r="T130" i="11"/>
  <c r="T129" i="11"/>
  <c r="T128" i="11"/>
  <c r="T285" i="11"/>
  <c r="T127" i="11"/>
  <c r="T126" i="11"/>
  <c r="T284" i="11"/>
  <c r="T283" i="11"/>
  <c r="T125" i="11"/>
  <c r="T124" i="11"/>
  <c r="T123" i="11"/>
  <c r="T122" i="11"/>
  <c r="T121" i="11"/>
  <c r="T282" i="11"/>
  <c r="T120" i="11"/>
  <c r="T119" i="11"/>
  <c r="T118" i="11"/>
  <c r="T281" i="11"/>
  <c r="T280" i="11"/>
  <c r="T279" i="11"/>
  <c r="T117" i="11"/>
  <c r="T116" i="11"/>
  <c r="T115" i="11"/>
  <c r="T114" i="11"/>
  <c r="T113" i="11"/>
  <c r="T112" i="11"/>
  <c r="T278" i="11"/>
  <c r="T111" i="11"/>
  <c r="T110" i="11"/>
  <c r="T109" i="11"/>
  <c r="T277" i="11"/>
  <c r="T107" i="11"/>
  <c r="T106" i="11"/>
  <c r="T105" i="11"/>
  <c r="T103" i="11"/>
  <c r="T102" i="11"/>
  <c r="T101" i="11"/>
  <c r="T100" i="11"/>
  <c r="T99" i="11"/>
  <c r="T98" i="11"/>
  <c r="T97" i="11"/>
  <c r="T96" i="11"/>
  <c r="T94" i="11"/>
  <c r="T93" i="11"/>
  <c r="T92" i="11"/>
  <c r="T91" i="11"/>
  <c r="T275" i="11"/>
  <c r="T90" i="11"/>
  <c r="T89" i="11"/>
  <c r="T88" i="11"/>
  <c r="T87" i="11"/>
  <c r="T86" i="11"/>
  <c r="T85" i="11"/>
  <c r="T84" i="11"/>
  <c r="T83" i="11"/>
  <c r="T82" i="11"/>
  <c r="T81" i="11"/>
  <c r="T80" i="11"/>
  <c r="T274" i="11"/>
  <c r="T79" i="11"/>
  <c r="T78" i="11"/>
  <c r="T77" i="11"/>
  <c r="T76" i="11"/>
  <c r="T273" i="11"/>
  <c r="T75" i="11"/>
  <c r="T74" i="11"/>
  <c r="T272" i="11"/>
  <c r="T73" i="11"/>
  <c r="T72" i="11"/>
  <c r="T271" i="11"/>
  <c r="T270" i="11"/>
  <c r="T269" i="11"/>
  <c r="T268" i="11"/>
  <c r="T267" i="11"/>
  <c r="T70" i="11"/>
  <c r="T69" i="11"/>
  <c r="T68" i="11"/>
  <c r="T67" i="11"/>
  <c r="T66" i="11"/>
  <c r="T65" i="11"/>
  <c r="T266" i="11"/>
  <c r="T64" i="11"/>
  <c r="T265" i="11"/>
  <c r="T63" i="11"/>
  <c r="T62" i="11"/>
  <c r="T61" i="11"/>
  <c r="T60" i="11"/>
  <c r="T59" i="11"/>
  <c r="T58" i="11"/>
  <c r="T264" i="11"/>
  <c r="T57" i="11"/>
  <c r="T56" i="11"/>
  <c r="T55" i="11"/>
  <c r="T54" i="11"/>
  <c r="T53" i="11"/>
  <c r="T52" i="11"/>
  <c r="T51" i="11"/>
  <c r="T50" i="11"/>
  <c r="T49" i="11"/>
  <c r="T48" i="11"/>
  <c r="T263" i="11"/>
  <c r="T47" i="11"/>
  <c r="T46" i="11"/>
  <c r="T45" i="11"/>
  <c r="T44" i="11"/>
  <c r="T43" i="11"/>
  <c r="T42" i="11"/>
  <c r="T41" i="11"/>
  <c r="T40" i="11"/>
  <c r="T38" i="11"/>
  <c r="T262" i="11"/>
  <c r="T37" i="11"/>
  <c r="T36" i="11"/>
  <c r="T35" i="11"/>
  <c r="T34" i="11"/>
  <c r="T261" i="11"/>
  <c r="T33" i="11"/>
  <c r="T32" i="11"/>
  <c r="T260" i="11"/>
  <c r="T259" i="11"/>
  <c r="T31" i="11"/>
  <c r="T258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257" i="11"/>
  <c r="T16" i="11"/>
  <c r="T15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<sst xmlns="http://schemas.openxmlformats.org/spreadsheetml/2006/main" count="9058" uniqueCount="749">
  <si>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</si>
  <si>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</si>
  <si>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</si>
  <si>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</si>
  <si>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</si>
  <si>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</si>
  <si>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</si>
  <si>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</si>
  <si>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</si>
  <si>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</si>
  <si>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</si>
  <si>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</si>
  <si>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</si>
  <si>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</si>
  <si>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</si>
  <si>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</si>
  <si>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</si>
  <si>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</si>
  <si>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</si>
  <si>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</si>
  <si>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</si>
  <si>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</si>
  <si>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</si>
  <si>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</si>
  <si>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</si>
  <si>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</si>
  <si>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</si>
  <si>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</si>
  <si>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</si>
  <si>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</si>
  <si>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</si>
  <si>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</si>
  <si>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</si>
  <si>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</si>
  <si>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</si>
  <si>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</si>
  <si>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</si>
  <si>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</si>
  <si>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</si>
  <si>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</si>
  <si>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</si>
  <si>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</si>
  <si>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</si>
  <si>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</si>
  <si>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</si>
  <si>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</si>
  <si>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</si>
  <si>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</si>
  <si>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</si>
  <si>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</si>
  <si>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</si>
  <si>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</si>
  <si>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</si>
  <si>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</si>
  <si>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</si>
  <si>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</si>
  <si>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</si>
  <si>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</si>
  <si>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</si>
  <si>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</si>
  <si>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</si>
  <si>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</si>
  <si>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</si>
  <si>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</si>
  <si>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</si>
  <si>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</si>
  <si>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</si>
  <si>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</si>
  <si>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</si>
  <si>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</si>
  <si>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</si>
  <si>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</si>
  <si>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</si>
  <si>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</si>
  <si>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</si>
  <si>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</si>
  <si>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</si>
  <si>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</si>
  <si>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</si>
  <si>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</si>
  <si>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</si>
  <si>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</si>
  <si>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</si>
  <si>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</si>
  <si>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</si>
  <si>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</si>
  <si>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</si>
  <si>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</si>
  <si>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</si>
  <si>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</si>
  <si>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</si>
  <si>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</si>
  <si>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</si>
  <si>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</si>
  <si>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</si>
  <si>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</si>
  <si>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</si>
  <si>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</si>
  <si>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</si>
  <si>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</si>
  <si>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</si>
  <si>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</si>
  <si>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</si>
  <si>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</si>
  <si>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</si>
  <si>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</si>
  <si>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</si>
  <si>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</si>
  <si>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</si>
  <si>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</si>
  <si>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</si>
  <si>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</si>
  <si>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</si>
  <si>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</si>
  <si>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</si>
  <si>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</si>
  <si>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</si>
  <si>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</si>
  <si>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</si>
  <si>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</si>
  <si>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</si>
  <si>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</si>
  <si>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</si>
  <si>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</si>
  <si>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</si>
  <si>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</si>
  <si>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</si>
  <si>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</si>
  <si>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</si>
  <si>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</si>
  <si>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</si>
  <si>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</si>
  <si>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</si>
  <si>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</si>
  <si>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</si>
  <si>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</si>
  <si>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</si>
  <si>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</si>
  <si>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</si>
  <si>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</si>
  <si>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</si>
  <si>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</si>
  <si>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</si>
  <si>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</si>
  <si>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</si>
  <si>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</si>
  <si>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</si>
  <si>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</si>
  <si>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</si>
  <si>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</si>
  <si>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</si>
  <si>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</si>
  <si>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</si>
  <si>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</si>
  <si>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</si>
  <si>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</si>
  <si>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</si>
  <si>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</si>
  <si>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</si>
  <si>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</si>
  <si>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</si>
  <si>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</si>
  <si>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</si>
  <si>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</si>
  <si>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</si>
  <si>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</si>
  <si>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</si>
  <si>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</si>
  <si>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</si>
  <si>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</si>
  <si>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</si>
  <si>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</si>
  <si>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</si>
  <si>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</si>
  <si>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</si>
  <si>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</si>
  <si>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</si>
  <si>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</si>
  <si>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</si>
  <si>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</si>
  <si>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</si>
  <si>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</si>
  <si>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</si>
  <si>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</si>
  <si>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</si>
  <si>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</si>
  <si>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</si>
  <si>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</si>
  <si>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</si>
  <si>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</si>
  <si>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</si>
  <si>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</si>
  <si>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</si>
  <si>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</si>
  <si>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</si>
  <si>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</si>
  <si>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</si>
  <si>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</si>
  <si>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</si>
  <si>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</si>
  <si>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</si>
  <si>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</si>
  <si>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</si>
  <si>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</si>
  <si>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</si>
  <si>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</si>
  <si>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</si>
  <si>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</si>
  <si>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</si>
  <si>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</si>
  <si>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</si>
  <si>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</si>
  <si>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</si>
  <si>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</si>
  <si>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</si>
  <si>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</si>
  <si>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</si>
  <si>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</si>
  <si>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</si>
  <si>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</si>
  <si>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</si>
  <si>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</si>
  <si>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</si>
  <si>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</si>
  <si>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</si>
  <si>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</si>
  <si>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</si>
  <si>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</si>
  <si>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</si>
  <si>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</si>
  <si>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</si>
  <si>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</si>
  <si>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</si>
  <si>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</si>
  <si>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</si>
  <si>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</si>
  <si>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</si>
  <si>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</si>
  <si>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</si>
  <si>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</si>
  <si>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</si>
  <si>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</si>
  <si>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</si>
  <si>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</si>
  <si>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</si>
  <si>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</si>
  <si>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</si>
  <si>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</si>
  <si>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</si>
  <si>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</si>
  <si>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</si>
  <si>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</si>
  <si>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</si>
  <si>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</si>
  <si>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</si>
  <si>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</si>
  <si>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</si>
  <si>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</si>
  <si>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</si>
  <si>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</si>
  <si>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</si>
  <si>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</si>
  <si>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</si>
  <si>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</si>
  <si>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</si>
  <si>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</si>
  <si>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</si>
  <si>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</si>
  <si>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</si>
  <si>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</si>
  <si>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</si>
  <si>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</si>
  <si>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</si>
  <si>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</si>
  <si>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</si>
  <si>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</si>
  <si>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</si>
  <si>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</si>
  <si>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</si>
  <si>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</si>
  <si>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</si>
  <si>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</si>
  <si>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</si>
  <si>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</si>
  <si>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</si>
  <si>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</si>
  <si>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</si>
  <si>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</si>
  <si>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</si>
  <si>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</si>
  <si>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</si>
  <si>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</si>
  <si>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</si>
  <si>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</si>
  <si>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</si>
  <si>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</si>
  <si>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</si>
  <si>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</si>
  <si>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</si>
  <si>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</si>
  <si>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</si>
  <si>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</si>
  <si>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</si>
  <si>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</si>
  <si>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</si>
  <si>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</si>
  <si>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</si>
  <si>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</si>
  <si>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</si>
  <si>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</si>
  <si>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</si>
  <si>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</si>
  <si>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</si>
  <si>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</si>
  <si>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</si>
  <si>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</si>
  <si>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</si>
  <si>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</si>
  <si>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</si>
  <si>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</si>
  <si>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</si>
  <si>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</si>
  <si>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</si>
  <si>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</si>
  <si>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</si>
  <si>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</si>
  <si>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</si>
  <si>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</si>
  <si>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</si>
  <si>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</si>
  <si>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</si>
  <si>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</si>
  <si>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</si>
  <si>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</si>
  <si>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</si>
  <si>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</si>
  <si>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</si>
  <si>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</si>
  <si>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</si>
  <si>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</si>
  <si>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</si>
  <si>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</si>
  <si>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</si>
  <si>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</si>
  <si>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</si>
  <si>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</si>
  <si>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</si>
  <si>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</si>
  <si>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</si>
  <si>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</si>
  <si>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</si>
  <si>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</si>
  <si>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</si>
  <si>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</si>
  <si>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</si>
  <si>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</si>
  <si>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</si>
  <si>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</si>
  <si>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</si>
  <si>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</si>
  <si>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</si>
  <si>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</si>
  <si>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</si>
  <si>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</si>
  <si>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</si>
  <si>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</si>
  <si>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</si>
  <si>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</si>
  <si>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</si>
  <si>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</si>
  <si>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</si>
  <si>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</si>
  <si>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</si>
  <si>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</si>
  <si>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</si>
  <si>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</si>
  <si>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</si>
  <si>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</si>
  <si>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</si>
  <si>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</si>
  <si>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</si>
  <si>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</si>
  <si>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</si>
  <si>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</si>
  <si>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</si>
  <si>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</si>
  <si>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</si>
  <si>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</si>
  <si>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</si>
  <si>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</si>
  <si>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</si>
  <si>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</si>
  <si>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</si>
  <si>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</si>
  <si>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</si>
  <si>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</si>
  <si>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</si>
  <si>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</si>
  <si>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</si>
  <si>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</si>
  <si>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</si>
  <si>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</si>
  <si>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</si>
  <si>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</si>
  <si>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</si>
  <si>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</si>
  <si>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</si>
  <si>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</si>
  <si>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</si>
  <si>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</si>
  <si>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</si>
  <si>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</si>
  <si>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</si>
  <si>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</si>
  <si>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</si>
  <si>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</si>
  <si>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</si>
  <si>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</si>
  <si>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</si>
  <si>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</si>
  <si>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</si>
  <si>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</si>
  <si>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</si>
  <si>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</si>
  <si>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</si>
  <si>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</si>
  <si>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</si>
  <si>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</si>
  <si>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</si>
  <si>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</si>
  <si>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</si>
  <si>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</si>
  <si>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</si>
  <si>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</si>
  <si>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</si>
  <si>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</si>
  <si>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</si>
  <si>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</si>
  <si>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</si>
  <si>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</si>
  <si>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</si>
  <si>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</si>
  <si>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</si>
  <si>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</si>
  <si>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</si>
  <si>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</si>
  <si>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</si>
  <si>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</si>
  <si>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</si>
  <si>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</si>
  <si>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</si>
  <si>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</si>
  <si>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</si>
  <si>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</si>
  <si>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</si>
  <si>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</si>
  <si>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</si>
  <si>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</si>
  <si>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</si>
  <si>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</si>
  <si>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</si>
  <si>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</si>
  <si>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</si>
  <si>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</si>
  <si>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</si>
  <si>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</si>
  <si>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</si>
  <si>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</si>
  <si>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</si>
  <si>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</si>
  <si>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</si>
  <si>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</si>
  <si>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</si>
  <si>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</si>
  <si>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</si>
  <si>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</si>
  <si>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</si>
  <si>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</si>
  <si>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</si>
  <si>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</si>
  <si>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</si>
  <si>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</si>
  <si>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</si>
  <si>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</si>
  <si>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</si>
  <si>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</si>
  <si>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</si>
  <si>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</si>
  <si>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</si>
  <si>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</si>
  <si>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</si>
  <si>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</si>
  <si>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</si>
  <si>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</si>
  <si>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</si>
  <si>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</si>
  <si>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</si>
  <si>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</si>
  <si>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</si>
  <si>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</si>
  <si>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</si>
  <si>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</si>
  <si>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</si>
  <si>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</si>
  <si>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</si>
  <si>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</si>
  <si>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</si>
  <si>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</si>
  <si>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</si>
  <si>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</si>
  <si>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</si>
  <si>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</si>
  <si>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</si>
  <si>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</si>
  <si>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</si>
  <si>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</si>
  <si>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</si>
  <si>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</si>
  <si>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</si>
  <si>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</si>
  <si>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</si>
  <si>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</si>
  <si>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</si>
  <si>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</si>
  <si>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</si>
  <si>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</si>
  <si>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</si>
  <si>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</si>
  <si>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</si>
  <si>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</si>
  <si>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</si>
  <si>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</si>
  <si>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</si>
  <si>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</si>
  <si>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</si>
  <si>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</si>
  <si>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</si>
  <si>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</si>
  <si>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</si>
  <si>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</si>
  <si>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</si>
  <si>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</si>
  <si>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</si>
  <si>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</si>
  <si>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</si>
  <si>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</si>
  <si>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</si>
  <si>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</si>
  <si>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</si>
  <si>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</si>
  <si>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</si>
  <si>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</si>
  <si>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</si>
  <si>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</si>
  <si>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</si>
  <si>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</si>
  <si>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</si>
  <si>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</si>
  <si>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</si>
  <si>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</si>
  <si>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</si>
  <si>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</si>
  <si>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</si>
  <si>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</si>
  <si>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</si>
  <si>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</si>
  <si>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</si>
  <si>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</si>
  <si>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</si>
  <si>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</si>
  <si>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</si>
  <si>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</si>
  <si>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</si>
  <si>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</si>
  <si>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</si>
  <si>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</si>
  <si>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</si>
  <si>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</si>
  <si>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</si>
  <si>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</si>
  <si>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</si>
  <si>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</si>
  <si>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</si>
  <si>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</si>
  <si>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</si>
  <si>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</si>
  <si>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</si>
  <si>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</si>
  <si>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</si>
  <si>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</si>
  <si>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</si>
  <si>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</si>
  <si>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</si>
  <si>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</si>
  <si>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</si>
  <si>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</si>
  <si>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</si>
  <si>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</si>
  <si>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</si>
  <si>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</si>
  <si>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</si>
  <si>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</si>
  <si>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</si>
  <si>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</si>
  <si>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</si>
  <si>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</si>
  <si>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</si>
  <si>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</si>
  <si>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</si>
  <si>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</si>
  <si>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</si>
  <si>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</si>
  <si>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</si>
  <si>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</si>
  <si>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</si>
  <si>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</si>
  <si>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</si>
  <si>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</si>
  <si>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</si>
  <si>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</si>
  <si>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</si>
  <si>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</si>
  <si>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</si>
  <si>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</si>
  <si>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</si>
  <si>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</si>
  <si>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</si>
  <si>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</si>
  <si>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</si>
  <si>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</si>
  <si>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</si>
  <si>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</si>
  <si>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</si>
  <si>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</si>
  <si>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</si>
  <si>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</si>
  <si>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</si>
  <si>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</si>
  <si>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</si>
  <si>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</si>
  <si>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</si>
  <si>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</si>
  <si>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</si>
  <si>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</si>
  <si>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</si>
  <si>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</si>
  <si>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</si>
  <si>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</si>
  <si>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</si>
  <si>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</si>
  <si>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</si>
  <si>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</si>
  <si>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</si>
  <si>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</si>
  <si>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</si>
  <si>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</si>
  <si>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</si>
  <si>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</si>
  <si>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</si>
  <si>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</si>
  <si>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</si>
  <si>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</si>
  <si>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</si>
  <si>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</si>
  <si>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</si>
  <si>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</si>
  <si>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</si>
  <si>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</si>
  <si>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</si>
  <si>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</si>
  <si>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</si>
  <si>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</si>
  <si>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</si>
  <si>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</si>
  <si>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</si>
  <si>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</si>
  <si>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</si>
  <si>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</si>
  <si>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</si>
  <si>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</si>
  <si>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</si>
  <si>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</si>
  <si>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</si>
  <si>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</si>
  <si>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</si>
  <si>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</si>
  <si>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</si>
  <si>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</si>
  <si>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</si>
  <si>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</si>
  <si>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</si>
  <si>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</si>
  <si>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</si>
  <si>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</si>
  <si>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</si>
  <si>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</si>
  <si>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</si>
  <si>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</si>
  <si>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</si>
  <si>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</si>
  <si>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</si>
  <si>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</si>
  <si>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</si>
  <si>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</si>
  <si>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</si>
  <si>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</si>
  <si>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</si>
  <si>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</si>
  <si>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</si>
  <si>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</si>
  <si>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</si>
  <si>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</si>
  <si>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</si>
  <si>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</si>
  <si>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</si>
  <si>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</si>
  <si>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</si>
  <si>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</si>
  <si>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</si>
  <si>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</si>
  <si>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</si>
  <si>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</si>
  <si>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</si>
  <si>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</si>
  <si>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</si>
  <si>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</si>
  <si>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</si>
  <si>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</si>
  <si>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</si>
  <si>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</si>
  <si>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</si>
  <si>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</si>
  <si>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</si>
  <si>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</si>
  <si>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</si>
  <si>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Stellantis (o-class) 1232</t>
  </si>
  <si>
    <t>Stellantis (o-class) 1441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</si>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</sst>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14"/>
  <sheetViews>
    <sheetView showGridLines="0" tabSelected="1" zoomScale="85" zoomScaleNormal="85" workbookViewId="0">
      <pane xSplit="1" ySplit="12" topLeftCell="B265" activePane="bottomRight" state="frozen"/>
      <selection pane="topRight" activeCell="B1" sqref="B1"/>
      <selection pane="bottomLeft" activeCell="A13" sqref="A13"/>
      <selection pane="bottomRight" activeCell="H283" sqref="H283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44256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731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/>
      <c r="G14" s="67"/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0</v>
      </c>
      <c r="S14" s="173">
        <f t="shared" ref="S14:S79" si="2">IF(F14&lt;=ExpQ3,G14,0)+IF(H14&lt;=ExpQ3,I14,0)+IF(J14&lt;=ExpQ3,K14,0)+IF(L14&lt;=ExpQ3,M14,0)+IF(N14&lt;=ExpQ3,O14,0)</f>
        <v>0</v>
      </c>
      <c r="T14" s="144">
        <f t="shared" ref="T14:T79" si="3">G14+I14+K14+M14+O14</f>
        <v>0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</v>
      </c>
      <c r="T15" s="144">
        <f t="shared" si="3"/>
        <v>0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</v>
      </c>
      <c r="S16" s="173">
        <f t="shared" si="2"/>
        <v>0</v>
      </c>
      <c r="T16" s="144">
        <f t="shared" si="3"/>
        <v>0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44196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0</v>
      </c>
      <c r="S20" s="173">
        <f t="shared" si="2"/>
        <v>0</v>
      </c>
      <c r="T20" s="144">
        <f t="shared" si="3"/>
        <v>0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</v>
      </c>
      <c r="T22" s="144">
        <f t="shared" si="3"/>
        <v>0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</v>
      </c>
      <c r="S24" s="173">
        <f t="shared" si="2"/>
        <v>0</v>
      </c>
      <c r="T24" s="144">
        <f t="shared" si="3"/>
        <v>0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</v>
      </c>
      <c r="S25" s="173">
        <f t="shared" si="2"/>
        <v>0</v>
      </c>
      <c r="T25" s="144">
        <f t="shared" si="3"/>
        <v>0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0</v>
      </c>
      <c r="S26" s="173">
        <f t="shared" si="2"/>
        <v>0</v>
      </c>
      <c r="T26" s="144">
        <f t="shared" si="3"/>
        <v>0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0</v>
      </c>
      <c r="S28" s="173">
        <f t="shared" si="2"/>
        <v>0</v>
      </c>
      <c r="T28" s="144">
        <f t="shared" si="3"/>
        <v>0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0</v>
      </c>
      <c r="S29" s="173">
        <f t="shared" si="2"/>
        <v>0</v>
      </c>
      <c r="T29" s="144">
        <f t="shared" si="3"/>
        <v>0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</v>
      </c>
      <c r="S33" s="173">
        <f t="shared" si="2"/>
        <v>0</v>
      </c>
      <c r="T33" s="144">
        <f t="shared" si="3"/>
        <v>0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0</v>
      </c>
      <c r="S35" s="173">
        <f t="shared" si="2"/>
        <v>0</v>
      </c>
      <c r="T35" s="144">
        <f t="shared" si="3"/>
        <v>0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</v>
      </c>
      <c r="S36" s="173">
        <f t="shared" si="2"/>
        <v>0</v>
      </c>
      <c r="T36" s="144">
        <f t="shared" si="3"/>
        <v>0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44252</v>
      </c>
      <c r="G37" s="67">
        <v>1.9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si="0"/>
        <v>0</v>
      </c>
      <c r="R37" s="173">
        <f t="shared" si="1"/>
        <v>0</v>
      </c>
      <c r="S37" s="173">
        <f t="shared" si="2"/>
        <v>0</v>
      </c>
      <c r="T37" s="144">
        <f t="shared" si="3"/>
        <v>1.9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/>
      <c r="G40" s="67"/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0</v>
      </c>
      <c r="T40" s="144">
        <f t="shared" si="3"/>
        <v>0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/>
      <c r="G41" s="67"/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</v>
      </c>
      <c r="T41" s="144">
        <f t="shared" si="3"/>
        <v>0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/>
      <c r="G42" s="67"/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0</v>
      </c>
      <c r="S42" s="173">
        <f t="shared" si="2"/>
        <v>0</v>
      </c>
      <c r="T42" s="144">
        <f t="shared" si="3"/>
        <v>0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/>
      <c r="G43" s="67"/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0</v>
      </c>
      <c r="T43" s="144">
        <f t="shared" si="3"/>
        <v>0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/>
      <c r="G45" s="67"/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</v>
      </c>
      <c r="S45" s="173">
        <f t="shared" si="2"/>
        <v>0</v>
      </c>
      <c r="T45" s="144">
        <f t="shared" si="3"/>
        <v>0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/>
      <c r="G48" s="147"/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</v>
      </c>
      <c r="S48" s="173">
        <f t="shared" si="2"/>
        <v>0</v>
      </c>
      <c r="T48" s="144">
        <f t="shared" si="3"/>
        <v>0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44252</v>
      </c>
      <c r="G49" s="67">
        <v>4.9764000000000003E-2</v>
      </c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4.9764000000000003E-2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>
        <v>44252</v>
      </c>
      <c r="G50" s="67">
        <v>1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1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0</v>
      </c>
      <c r="S51" s="173">
        <f t="shared" si="2"/>
        <v>0</v>
      </c>
      <c r="T51" s="144">
        <f t="shared" si="3"/>
        <v>0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/>
      <c r="G52" s="67"/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0</v>
      </c>
      <c r="S52" s="173">
        <f t="shared" si="2"/>
        <v>0</v>
      </c>
      <c r="T52" s="144">
        <f t="shared" si="3"/>
        <v>0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/>
      <c r="G53" s="67"/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</v>
      </c>
      <c r="S53" s="173">
        <f t="shared" si="2"/>
        <v>0</v>
      </c>
      <c r="T53" s="144">
        <f t="shared" si="3"/>
        <v>0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/>
      <c r="G54" s="67"/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</v>
      </c>
      <c r="S54" s="173">
        <f t="shared" si="2"/>
        <v>0</v>
      </c>
      <c r="T54" s="144">
        <f t="shared" si="3"/>
        <v>0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/>
      <c r="G55" s="67"/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0</v>
      </c>
      <c r="S55" s="173">
        <f t="shared" si="2"/>
        <v>0</v>
      </c>
      <c r="T55" s="144">
        <f t="shared" si="3"/>
        <v>0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0</v>
      </c>
      <c r="S56" s="173">
        <f t="shared" si="2"/>
        <v>0</v>
      </c>
      <c r="T56" s="144">
        <f t="shared" si="3"/>
        <v>0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</v>
      </c>
      <c r="S58" s="173">
        <f t="shared" si="2"/>
        <v>0</v>
      </c>
      <c r="T58" s="144">
        <f t="shared" si="3"/>
        <v>0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0</v>
      </c>
      <c r="T60" s="144">
        <f t="shared" si="3"/>
        <v>0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44245</v>
      </c>
      <c r="G61" s="67">
        <f>0.0525/1.206*0.8696*100</f>
        <v>3.7855721393034827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0</v>
      </c>
      <c r="S61" s="173">
        <f t="shared" si="2"/>
        <v>0</v>
      </c>
      <c r="T61" s="144">
        <f t="shared" si="3"/>
        <v>3.7855721393034827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0</v>
      </c>
      <c r="S65" s="173">
        <f t="shared" si="2"/>
        <v>0</v>
      </c>
      <c r="T65" s="144">
        <f t="shared" si="3"/>
        <v>0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0</v>
      </c>
      <c r="S67" s="173">
        <f t="shared" si="2"/>
        <v>0</v>
      </c>
      <c r="T67" s="144">
        <f t="shared" si="3"/>
        <v>0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/>
      <c r="G68" s="67"/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</v>
      </c>
      <c r="S68" s="173">
        <f t="shared" si="2"/>
        <v>0</v>
      </c>
      <c r="T68" s="144">
        <f t="shared" si="3"/>
        <v>0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</v>
      </c>
      <c r="T72" s="144">
        <f t="shared" si="3"/>
        <v>0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</v>
      </c>
      <c r="S78" s="173">
        <f t="shared" si="2"/>
        <v>0</v>
      </c>
      <c r="T78" s="144">
        <f t="shared" si="3"/>
        <v>0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1"/>
        <v>0</v>
      </c>
      <c r="S79" s="173">
        <f t="shared" si="2"/>
        <v>0</v>
      </c>
      <c r="T79" s="144">
        <f t="shared" si="3"/>
        <v>0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4" si="4">IF(F80&lt;=ExpQ1,G80,0)+IF(H80&lt;=ExpQ1,I80,0)+IF(J80&lt;=ExpQ1,K80,0)+IF(L80&lt;=ExpQ1,M80,0)+IF(N80&lt;=ExpQ1,O80,0)</f>
        <v>0</v>
      </c>
      <c r="R80" s="173">
        <f t="shared" ref="R80:R144" si="5">IF(F80&lt;=ExpH1,G80,0)+IF(H80&lt;=ExpH1,I80,0)+IF(J80&lt;=ExpH1,K80,0)+IF(L80&lt;=ExpH1,M80,0)+IF(N80&lt;=ExpH1,O80,0)</f>
        <v>0</v>
      </c>
      <c r="S80" s="173">
        <f t="shared" ref="S80:S144" si="6">IF(F80&lt;=ExpQ3,G80,0)+IF(H80&lt;=ExpQ3,I80,0)+IF(J80&lt;=ExpQ3,K80,0)+IF(L80&lt;=ExpQ3,M80,0)+IF(N80&lt;=ExpQ3,O80,0)</f>
        <v>0</v>
      </c>
      <c r="T80" s="144">
        <f t="shared" ref="T80:T144" si="7">G80+I80+K80+M80+O80</f>
        <v>0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/>
      <c r="G81" s="67"/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4"/>
        <v>0</v>
      </c>
      <c r="R81" s="173">
        <f t="shared" si="5"/>
        <v>0</v>
      </c>
      <c r="S81" s="173">
        <f t="shared" si="6"/>
        <v>0</v>
      </c>
      <c r="T81" s="144">
        <f t="shared" si="7"/>
        <v>0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4"/>
        <v>0</v>
      </c>
      <c r="R82" s="173">
        <f t="shared" si="5"/>
        <v>0</v>
      </c>
      <c r="S82" s="173">
        <f t="shared" si="6"/>
        <v>0</v>
      </c>
      <c r="T82" s="144">
        <f t="shared" si="7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4"/>
        <v>0</v>
      </c>
      <c r="R83" s="173">
        <f t="shared" si="5"/>
        <v>0</v>
      </c>
      <c r="S83" s="173">
        <f t="shared" si="6"/>
        <v>0</v>
      </c>
      <c r="T83" s="144">
        <f t="shared" si="7"/>
        <v>0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4"/>
        <v>0</v>
      </c>
      <c r="R84" s="173">
        <f t="shared" si="5"/>
        <v>0</v>
      </c>
      <c r="S84" s="173">
        <f t="shared" si="6"/>
        <v>0</v>
      </c>
      <c r="T84" s="144">
        <f t="shared" si="7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4"/>
        <v>0</v>
      </c>
      <c r="R85" s="173">
        <f t="shared" si="5"/>
        <v>0</v>
      </c>
      <c r="S85" s="173">
        <f t="shared" si="6"/>
        <v>0</v>
      </c>
      <c r="T85" s="144">
        <f t="shared" si="7"/>
        <v>0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4"/>
        <v>0</v>
      </c>
      <c r="R86" s="173">
        <f t="shared" si="5"/>
        <v>0</v>
      </c>
      <c r="S86" s="173">
        <f t="shared" si="6"/>
        <v>0</v>
      </c>
      <c r="T86" s="144">
        <f t="shared" si="7"/>
        <v>0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44252</v>
      </c>
      <c r="G87" s="67">
        <v>27.96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4"/>
        <v>0</v>
      </c>
      <c r="R87" s="173">
        <f t="shared" si="5"/>
        <v>0</v>
      </c>
      <c r="S87" s="173">
        <f t="shared" si="6"/>
        <v>0</v>
      </c>
      <c r="T87" s="144">
        <f t="shared" si="7"/>
        <v>27.96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4"/>
        <v>0</v>
      </c>
      <c r="R88" s="173">
        <f t="shared" si="5"/>
        <v>0</v>
      </c>
      <c r="S88" s="173">
        <f t="shared" si="6"/>
        <v>0</v>
      </c>
      <c r="T88" s="144">
        <f t="shared" si="7"/>
        <v>0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4"/>
        <v>0</v>
      </c>
      <c r="R89" s="173">
        <f t="shared" si="5"/>
        <v>0</v>
      </c>
      <c r="S89" s="173">
        <f t="shared" si="6"/>
        <v>0</v>
      </c>
      <c r="T89" s="144">
        <f t="shared" si="7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4"/>
        <v>0</v>
      </c>
      <c r="R90" s="173">
        <f t="shared" si="5"/>
        <v>0</v>
      </c>
      <c r="S90" s="173">
        <f t="shared" si="6"/>
        <v>0</v>
      </c>
      <c r="T90" s="144">
        <f t="shared" si="7"/>
        <v>0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4"/>
        <v>0</v>
      </c>
      <c r="R91" s="173">
        <f t="shared" si="5"/>
        <v>0</v>
      </c>
      <c r="S91" s="173">
        <f t="shared" si="6"/>
        <v>0</v>
      </c>
      <c r="T91" s="144">
        <f t="shared" si="7"/>
        <v>0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4"/>
        <v>0</v>
      </c>
      <c r="R92" s="173">
        <f t="shared" si="5"/>
        <v>0</v>
      </c>
      <c r="S92" s="173">
        <f t="shared" si="6"/>
        <v>0</v>
      </c>
      <c r="T92" s="144">
        <f t="shared" si="7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4"/>
        <v>0</v>
      </c>
      <c r="R93" s="173">
        <f t="shared" si="5"/>
        <v>0</v>
      </c>
      <c r="S93" s="173">
        <f t="shared" si="6"/>
        <v>0</v>
      </c>
      <c r="T93" s="144">
        <f t="shared" si="7"/>
        <v>0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4"/>
        <v>0</v>
      </c>
      <c r="R94" s="173">
        <f t="shared" si="5"/>
        <v>0</v>
      </c>
      <c r="S94" s="173">
        <f t="shared" si="6"/>
        <v>0</v>
      </c>
      <c r="T94" s="144">
        <f t="shared" si="7"/>
        <v>0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7"/>
        <v>0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4"/>
        <v>0</v>
      </c>
      <c r="R96" s="173">
        <f t="shared" si="5"/>
        <v>0</v>
      </c>
      <c r="S96" s="173">
        <f t="shared" si="6"/>
        <v>0</v>
      </c>
      <c r="T96" s="144">
        <f t="shared" si="7"/>
        <v>0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44186</v>
      </c>
      <c r="G97" s="67">
        <v>0.67200000000000004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4"/>
        <v>0</v>
      </c>
      <c r="R97" s="173">
        <f t="shared" si="5"/>
        <v>0</v>
      </c>
      <c r="S97" s="173">
        <f t="shared" si="6"/>
        <v>0</v>
      </c>
      <c r="T97" s="144">
        <f t="shared" si="7"/>
        <v>0.67200000000000004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44195</v>
      </c>
      <c r="G98" s="67">
        <v>0.7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4"/>
        <v>0</v>
      </c>
      <c r="R98" s="173">
        <f t="shared" si="5"/>
        <v>0</v>
      </c>
      <c r="S98" s="173">
        <f t="shared" si="6"/>
        <v>0</v>
      </c>
      <c r="T98" s="144">
        <f t="shared" si="7"/>
        <v>0.7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44214</v>
      </c>
      <c r="G99" s="67">
        <v>0.17499999999999999</v>
      </c>
      <c r="H99" s="66"/>
      <c r="I99" s="67"/>
      <c r="J99" s="66"/>
      <c r="K99" s="67"/>
      <c r="L99" s="66"/>
      <c r="M99" s="67"/>
      <c r="N99" s="143"/>
      <c r="O99" s="67"/>
      <c r="P99" s="67"/>
      <c r="Q99" s="173">
        <f t="shared" si="4"/>
        <v>0</v>
      </c>
      <c r="R99" s="173">
        <f t="shared" si="5"/>
        <v>0</v>
      </c>
      <c r="S99" s="173">
        <f t="shared" si="6"/>
        <v>0</v>
      </c>
      <c r="T99" s="144">
        <f t="shared" si="7"/>
        <v>0.17499999999999999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4"/>
        <v>0</v>
      </c>
      <c r="R100" s="173">
        <f t="shared" si="5"/>
        <v>0</v>
      </c>
      <c r="S100" s="173">
        <f t="shared" si="6"/>
        <v>0</v>
      </c>
      <c r="T100" s="144">
        <f t="shared" si="7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/>
      <c r="G101" s="67"/>
      <c r="H101" s="66"/>
      <c r="I101" s="67"/>
      <c r="J101" s="66"/>
      <c r="K101" s="67"/>
      <c r="L101" s="66"/>
      <c r="M101" s="142"/>
      <c r="N101" s="143"/>
      <c r="O101" s="67"/>
      <c r="P101" s="67"/>
      <c r="Q101" s="173">
        <f t="shared" si="4"/>
        <v>0</v>
      </c>
      <c r="R101" s="173">
        <f t="shared" si="5"/>
        <v>0</v>
      </c>
      <c r="S101" s="173">
        <f t="shared" si="6"/>
        <v>0</v>
      </c>
      <c r="T101" s="144">
        <f t="shared" si="7"/>
        <v>0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/>
      <c r="G102" s="67"/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4"/>
        <v>0</v>
      </c>
      <c r="R102" s="173">
        <f t="shared" si="5"/>
        <v>0</v>
      </c>
      <c r="S102" s="173">
        <f t="shared" si="6"/>
        <v>0</v>
      </c>
      <c r="T102" s="144">
        <f t="shared" si="7"/>
        <v>0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>
        <v>44188</v>
      </c>
      <c r="G103" s="67">
        <v>1.1499999999999999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4"/>
        <v>0</v>
      </c>
      <c r="R103" s="173">
        <f t="shared" si="5"/>
        <v>0</v>
      </c>
      <c r="S103" s="173">
        <f t="shared" si="6"/>
        <v>0</v>
      </c>
      <c r="T103" s="144">
        <f t="shared" si="7"/>
        <v>1.1499999999999999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4"/>
        <v>0</v>
      </c>
      <c r="R104" s="173">
        <f t="shared" si="5"/>
        <v>0</v>
      </c>
      <c r="S104" s="173">
        <f t="shared" si="6"/>
        <v>0</v>
      </c>
      <c r="T104" s="144">
        <f t="shared" si="7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/>
      <c r="G105" s="67"/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4"/>
        <v>0</v>
      </c>
      <c r="R105" s="173">
        <f t="shared" si="5"/>
        <v>0</v>
      </c>
      <c r="S105" s="173">
        <f t="shared" si="6"/>
        <v>0</v>
      </c>
      <c r="T105" s="144">
        <f t="shared" si="7"/>
        <v>0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44238</v>
      </c>
      <c r="G106" s="67">
        <v>0.11</v>
      </c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4"/>
        <v>0</v>
      </c>
      <c r="R106" s="173">
        <f t="shared" si="5"/>
        <v>0</v>
      </c>
      <c r="S106" s="173">
        <f t="shared" si="6"/>
        <v>0</v>
      </c>
      <c r="T106" s="144">
        <f t="shared" si="7"/>
        <v>0.11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44203</v>
      </c>
      <c r="G107" s="67">
        <v>0.14499999999999999</v>
      </c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4"/>
        <v>0</v>
      </c>
      <c r="R107" s="173">
        <f t="shared" si="5"/>
        <v>0</v>
      </c>
      <c r="S107" s="173">
        <f t="shared" si="6"/>
        <v>0</v>
      </c>
      <c r="T107" s="144">
        <f t="shared" si="7"/>
        <v>0.14499999999999999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4"/>
        <v>0</v>
      </c>
      <c r="R108" s="173">
        <f t="shared" si="5"/>
        <v>0</v>
      </c>
      <c r="S108" s="173">
        <f t="shared" si="6"/>
        <v>0</v>
      </c>
      <c r="T108" s="144">
        <f t="shared" si="7"/>
        <v>0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4"/>
        <v>0</v>
      </c>
      <c r="R109" s="173">
        <f t="shared" si="5"/>
        <v>0</v>
      </c>
      <c r="S109" s="173">
        <f t="shared" si="6"/>
        <v>0</v>
      </c>
      <c r="T109" s="144">
        <f t="shared" si="7"/>
        <v>0</v>
      </c>
    </row>
    <row r="110" spans="2:20" x14ac:dyDescent="0.25">
      <c r="B110" s="122" t="s">
        <v>229</v>
      </c>
      <c r="C110" s="145" t="s">
        <v>230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4"/>
        <v>0</v>
      </c>
      <c r="R110" s="173">
        <f t="shared" si="5"/>
        <v>0</v>
      </c>
      <c r="S110" s="173">
        <f t="shared" si="6"/>
        <v>0</v>
      </c>
      <c r="T110" s="144">
        <f t="shared" si="7"/>
        <v>0</v>
      </c>
    </row>
    <row r="111" spans="2:20" x14ac:dyDescent="0.25">
      <c r="B111" s="122" t="s">
        <v>231</v>
      </c>
      <c r="C111" s="145" t="s">
        <v>232</v>
      </c>
      <c r="D111" s="16" t="s">
        <v>15</v>
      </c>
      <c r="E111" s="16" t="s">
        <v>16</v>
      </c>
      <c r="F111" s="148"/>
      <c r="G111" s="149"/>
      <c r="H111" s="148"/>
      <c r="I111" s="149"/>
      <c r="J111" s="148"/>
      <c r="K111" s="149"/>
      <c r="L111" s="148"/>
      <c r="M111" s="150"/>
      <c r="N111" s="151"/>
      <c r="O111" s="149"/>
      <c r="P111" s="149"/>
      <c r="Q111" s="173">
        <f t="shared" si="4"/>
        <v>0</v>
      </c>
      <c r="R111" s="173">
        <f t="shared" si="5"/>
        <v>0</v>
      </c>
      <c r="S111" s="173">
        <f t="shared" si="6"/>
        <v>0</v>
      </c>
      <c r="T111" s="144">
        <f t="shared" si="7"/>
        <v>0</v>
      </c>
    </row>
    <row r="112" spans="2:20" x14ac:dyDescent="0.25">
      <c r="B112" s="122" t="s">
        <v>233</v>
      </c>
      <c r="C112" s="145" t="s">
        <v>234</v>
      </c>
      <c r="D112" s="16" t="s">
        <v>15</v>
      </c>
      <c r="E112" s="16" t="s">
        <v>16</v>
      </c>
      <c r="F112" s="148"/>
      <c r="G112" s="149"/>
      <c r="H112" s="148"/>
      <c r="I112" s="149"/>
      <c r="J112" s="148"/>
      <c r="K112" s="149"/>
      <c r="L112" s="148"/>
      <c r="M112" s="150"/>
      <c r="N112" s="151"/>
      <c r="O112" s="149"/>
      <c r="P112" s="149"/>
      <c r="Q112" s="173">
        <f t="shared" si="4"/>
        <v>0</v>
      </c>
      <c r="R112" s="173">
        <f t="shared" si="5"/>
        <v>0</v>
      </c>
      <c r="S112" s="173">
        <f t="shared" si="6"/>
        <v>0</v>
      </c>
      <c r="T112" s="144">
        <f t="shared" si="7"/>
        <v>0</v>
      </c>
    </row>
    <row r="113" spans="2:20" x14ac:dyDescent="0.25">
      <c r="B113" s="122" t="s">
        <v>235</v>
      </c>
      <c r="C113" s="145" t="s">
        <v>236</v>
      </c>
      <c r="D113" s="16" t="s">
        <v>237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4"/>
        <v>0</v>
      </c>
      <c r="R113" s="173">
        <f t="shared" si="5"/>
        <v>0</v>
      </c>
      <c r="S113" s="173">
        <f t="shared" si="6"/>
        <v>0</v>
      </c>
      <c r="T113" s="144">
        <f t="shared" si="7"/>
        <v>0</v>
      </c>
    </row>
    <row r="114" spans="2:20" x14ac:dyDescent="0.25">
      <c r="B114" s="122" t="s">
        <v>623</v>
      </c>
      <c r="C114" s="145" t="s">
        <v>239</v>
      </c>
      <c r="D114" s="16" t="s">
        <v>15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4"/>
        <v>0</v>
      </c>
      <c r="R114" s="173">
        <f t="shared" si="5"/>
        <v>0</v>
      </c>
      <c r="S114" s="173">
        <f t="shared" si="6"/>
        <v>0</v>
      </c>
      <c r="T114" s="144">
        <f t="shared" si="7"/>
        <v>0</v>
      </c>
    </row>
    <row r="115" spans="2:20" x14ac:dyDescent="0.25">
      <c r="B115" s="122" t="s">
        <v>242</v>
      </c>
      <c r="C115" s="145" t="s">
        <v>243</v>
      </c>
      <c r="D115" s="16" t="s">
        <v>15</v>
      </c>
      <c r="E115" s="16" t="s">
        <v>21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4"/>
        <v>0</v>
      </c>
      <c r="R115" s="173">
        <f t="shared" si="5"/>
        <v>0</v>
      </c>
      <c r="S115" s="173">
        <f t="shared" si="6"/>
        <v>0</v>
      </c>
      <c r="T115" s="144">
        <f t="shared" si="7"/>
        <v>0</v>
      </c>
    </row>
    <row r="116" spans="2:20" x14ac:dyDescent="0.25">
      <c r="B116" s="122" t="s">
        <v>248</v>
      </c>
      <c r="C116" s="145" t="s">
        <v>249</v>
      </c>
      <c r="D116" s="16" t="s">
        <v>15</v>
      </c>
      <c r="E116" s="16" t="s">
        <v>21</v>
      </c>
      <c r="F116" s="66"/>
      <c r="G116" s="67"/>
      <c r="H116" s="66"/>
      <c r="I116" s="67"/>
      <c r="J116" s="66"/>
      <c r="K116" s="67"/>
      <c r="L116" s="66"/>
      <c r="M116" s="67"/>
      <c r="N116" s="143"/>
      <c r="O116" s="67"/>
      <c r="P116" s="67"/>
      <c r="Q116" s="173">
        <f t="shared" si="4"/>
        <v>0</v>
      </c>
      <c r="R116" s="173">
        <f t="shared" si="5"/>
        <v>0</v>
      </c>
      <c r="S116" s="173">
        <f t="shared" si="6"/>
        <v>0</v>
      </c>
      <c r="T116" s="144">
        <f t="shared" si="7"/>
        <v>0</v>
      </c>
    </row>
    <row r="117" spans="2:20" x14ac:dyDescent="0.25">
      <c r="B117" s="122" t="s">
        <v>250</v>
      </c>
      <c r="C117" s="145" t="s">
        <v>251</v>
      </c>
      <c r="D117" s="16" t="s">
        <v>15</v>
      </c>
      <c r="E117" s="16" t="s">
        <v>77</v>
      </c>
      <c r="F117" s="66">
        <v>44245</v>
      </c>
      <c r="G117" s="67">
        <v>23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4"/>
        <v>0</v>
      </c>
      <c r="R117" s="173">
        <f t="shared" si="5"/>
        <v>0</v>
      </c>
      <c r="S117" s="173">
        <f t="shared" si="6"/>
        <v>0</v>
      </c>
      <c r="T117" s="144">
        <f t="shared" si="7"/>
        <v>23</v>
      </c>
    </row>
    <row r="118" spans="2:20" x14ac:dyDescent="0.25">
      <c r="B118" s="122" t="s">
        <v>252</v>
      </c>
      <c r="C118" s="145" t="s">
        <v>253</v>
      </c>
      <c r="D118" s="16" t="s">
        <v>15</v>
      </c>
      <c r="E118" s="16" t="s">
        <v>56</v>
      </c>
      <c r="F118" s="66"/>
      <c r="G118" s="67"/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4"/>
        <v>0</v>
      </c>
      <c r="R118" s="173">
        <f t="shared" si="5"/>
        <v>0</v>
      </c>
      <c r="S118" s="173">
        <f t="shared" si="6"/>
        <v>0</v>
      </c>
      <c r="T118" s="144">
        <f t="shared" si="7"/>
        <v>0</v>
      </c>
    </row>
    <row r="119" spans="2:20" x14ac:dyDescent="0.25">
      <c r="B119" s="122" t="s">
        <v>254</v>
      </c>
      <c r="C119" s="145" t="s">
        <v>255</v>
      </c>
      <c r="D119" s="41" t="s">
        <v>27</v>
      </c>
      <c r="E119" s="41" t="s">
        <v>16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4"/>
        <v>0</v>
      </c>
      <c r="R119" s="173">
        <f t="shared" si="5"/>
        <v>0</v>
      </c>
      <c r="S119" s="173">
        <f t="shared" si="6"/>
        <v>0</v>
      </c>
      <c r="T119" s="144">
        <f t="shared" si="7"/>
        <v>0</v>
      </c>
    </row>
    <row r="120" spans="2:20" x14ac:dyDescent="0.25">
      <c r="B120" s="122" t="s">
        <v>256</v>
      </c>
      <c r="C120" s="145" t="s">
        <v>257</v>
      </c>
      <c r="D120" s="41" t="s">
        <v>15</v>
      </c>
      <c r="E120" s="41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67"/>
      <c r="Q120" s="173">
        <f t="shared" si="4"/>
        <v>0</v>
      </c>
      <c r="R120" s="173">
        <f t="shared" si="5"/>
        <v>0</v>
      </c>
      <c r="S120" s="173">
        <f t="shared" si="6"/>
        <v>0</v>
      </c>
      <c r="T120" s="144">
        <f t="shared" si="7"/>
        <v>0</v>
      </c>
    </row>
    <row r="121" spans="2:20" x14ac:dyDescent="0.25">
      <c r="B121" s="122" t="s">
        <v>258</v>
      </c>
      <c r="C121" s="145" t="s">
        <v>259</v>
      </c>
      <c r="D121" s="16" t="s">
        <v>15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67"/>
      <c r="N121" s="143"/>
      <c r="O121" s="67"/>
      <c r="P121" s="67"/>
      <c r="Q121" s="173">
        <f t="shared" si="4"/>
        <v>0</v>
      </c>
      <c r="R121" s="173">
        <f t="shared" si="5"/>
        <v>0</v>
      </c>
      <c r="S121" s="173">
        <f t="shared" si="6"/>
        <v>0</v>
      </c>
      <c r="T121" s="144">
        <f t="shared" si="7"/>
        <v>0</v>
      </c>
    </row>
    <row r="122" spans="2:20" x14ac:dyDescent="0.25">
      <c r="B122" s="122" t="s">
        <v>260</v>
      </c>
      <c r="C122" s="145" t="s">
        <v>261</v>
      </c>
      <c r="D122" s="16" t="s">
        <v>15</v>
      </c>
      <c r="E122" s="16" t="s">
        <v>200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4"/>
        <v>0</v>
      </c>
      <c r="R122" s="173">
        <f t="shared" si="5"/>
        <v>0</v>
      </c>
      <c r="S122" s="173">
        <f t="shared" si="6"/>
        <v>0</v>
      </c>
      <c r="T122" s="144">
        <f t="shared" si="7"/>
        <v>0</v>
      </c>
    </row>
    <row r="123" spans="2:20" x14ac:dyDescent="0.25">
      <c r="B123" s="122" t="s">
        <v>626</v>
      </c>
      <c r="C123" s="145" t="s">
        <v>627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4"/>
        <v>0</v>
      </c>
      <c r="R123" s="173">
        <f t="shared" si="5"/>
        <v>0</v>
      </c>
      <c r="S123" s="173">
        <f t="shared" si="6"/>
        <v>0</v>
      </c>
      <c r="T123" s="144">
        <f t="shared" si="7"/>
        <v>0</v>
      </c>
    </row>
    <row r="124" spans="2:20" x14ac:dyDescent="0.25">
      <c r="B124" s="122" t="s">
        <v>264</v>
      </c>
      <c r="C124" s="145" t="s">
        <v>265</v>
      </c>
      <c r="D124" s="47" t="s">
        <v>15</v>
      </c>
      <c r="E124" s="47" t="s">
        <v>56</v>
      </c>
      <c r="F124" s="66"/>
      <c r="G124" s="67"/>
      <c r="H124" s="66"/>
      <c r="I124" s="67"/>
      <c r="J124" s="66"/>
      <c r="K124" s="67"/>
      <c r="L124" s="66"/>
      <c r="M124" s="67"/>
      <c r="N124" s="143"/>
      <c r="O124" s="67"/>
      <c r="P124" s="67"/>
      <c r="Q124" s="173">
        <f t="shared" si="4"/>
        <v>0</v>
      </c>
      <c r="R124" s="173">
        <f t="shared" si="5"/>
        <v>0</v>
      </c>
      <c r="S124" s="173">
        <f t="shared" si="6"/>
        <v>0</v>
      </c>
      <c r="T124" s="144">
        <f t="shared" si="7"/>
        <v>0</v>
      </c>
    </row>
    <row r="125" spans="2:20" x14ac:dyDescent="0.25">
      <c r="B125" s="122" t="s">
        <v>266</v>
      </c>
      <c r="C125" s="145" t="s">
        <v>267</v>
      </c>
      <c r="D125" s="16" t="s">
        <v>15</v>
      </c>
      <c r="E125" s="16" t="s">
        <v>16</v>
      </c>
      <c r="F125" s="66">
        <v>44208</v>
      </c>
      <c r="G125" s="67">
        <v>0.16800000000000001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4"/>
        <v>0</v>
      </c>
      <c r="R125" s="173">
        <f t="shared" si="5"/>
        <v>0</v>
      </c>
      <c r="S125" s="173">
        <f t="shared" si="6"/>
        <v>0</v>
      </c>
      <c r="T125" s="144">
        <f t="shared" si="7"/>
        <v>0.16800000000000001</v>
      </c>
    </row>
    <row r="126" spans="2:20" x14ac:dyDescent="0.25">
      <c r="B126" s="122" t="s">
        <v>268</v>
      </c>
      <c r="C126" s="145" t="s">
        <v>269</v>
      </c>
      <c r="D126" s="16" t="s">
        <v>15</v>
      </c>
      <c r="E126" s="16" t="s">
        <v>77</v>
      </c>
      <c r="F126" s="66">
        <v>44245</v>
      </c>
      <c r="G126" s="67">
        <v>48.01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4"/>
        <v>0</v>
      </c>
      <c r="R126" s="173">
        <f t="shared" si="5"/>
        <v>0</v>
      </c>
      <c r="S126" s="173">
        <f t="shared" si="6"/>
        <v>0</v>
      </c>
      <c r="T126" s="144">
        <f t="shared" si="7"/>
        <v>48.01</v>
      </c>
    </row>
    <row r="127" spans="2:20" x14ac:dyDescent="0.25">
      <c r="B127" s="122" t="s">
        <v>270</v>
      </c>
      <c r="C127" s="145" t="s">
        <v>271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4"/>
        <v>0</v>
      </c>
      <c r="R127" s="173">
        <f t="shared" si="5"/>
        <v>0</v>
      </c>
      <c r="S127" s="173">
        <f t="shared" si="6"/>
        <v>0</v>
      </c>
      <c r="T127" s="144">
        <f t="shared" si="7"/>
        <v>0</v>
      </c>
    </row>
    <row r="128" spans="2:20" x14ac:dyDescent="0.25">
      <c r="B128" s="122" t="s">
        <v>273</v>
      </c>
      <c r="C128" s="145" t="s">
        <v>274</v>
      </c>
      <c r="D128" s="16" t="s">
        <v>15</v>
      </c>
      <c r="E128" s="16" t="s">
        <v>16</v>
      </c>
      <c r="F128" s="66">
        <v>44243</v>
      </c>
      <c r="G128" s="67">
        <v>0.12</v>
      </c>
      <c r="H128" s="66"/>
      <c r="I128" s="67"/>
      <c r="J128" s="66"/>
      <c r="K128" s="67"/>
      <c r="L128" s="66"/>
      <c r="M128" s="67"/>
      <c r="N128" s="143"/>
      <c r="O128" s="67"/>
      <c r="P128" s="67"/>
      <c r="Q128" s="173">
        <f t="shared" si="4"/>
        <v>0</v>
      </c>
      <c r="R128" s="173">
        <f t="shared" si="5"/>
        <v>0</v>
      </c>
      <c r="S128" s="173">
        <f t="shared" si="6"/>
        <v>0</v>
      </c>
      <c r="T128" s="144">
        <f t="shared" si="7"/>
        <v>0.12</v>
      </c>
    </row>
    <row r="129" spans="2:20" x14ac:dyDescent="0.25">
      <c r="B129" s="122" t="s">
        <v>276</v>
      </c>
      <c r="C129" s="145" t="s">
        <v>277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4"/>
        <v>0</v>
      </c>
      <c r="R129" s="173">
        <f t="shared" si="5"/>
        <v>0</v>
      </c>
      <c r="S129" s="173">
        <f t="shared" si="6"/>
        <v>0</v>
      </c>
      <c r="T129" s="144">
        <f t="shared" si="7"/>
        <v>0</v>
      </c>
    </row>
    <row r="130" spans="2:20" x14ac:dyDescent="0.25">
      <c r="B130" s="122" t="s">
        <v>278</v>
      </c>
      <c r="C130" s="145" t="s">
        <v>279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4"/>
        <v>0</v>
      </c>
      <c r="R130" s="173">
        <f t="shared" si="5"/>
        <v>0</v>
      </c>
      <c r="S130" s="173">
        <f t="shared" si="6"/>
        <v>0</v>
      </c>
      <c r="T130" s="144">
        <f t="shared" si="7"/>
        <v>0</v>
      </c>
    </row>
    <row r="131" spans="2:20" x14ac:dyDescent="0.25">
      <c r="B131" s="122" t="s">
        <v>284</v>
      </c>
      <c r="C131" s="145" t="s">
        <v>285</v>
      </c>
      <c r="D131" s="16" t="s">
        <v>15</v>
      </c>
      <c r="E131" s="16" t="s">
        <v>21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4"/>
        <v>0</v>
      </c>
      <c r="R131" s="173">
        <f t="shared" si="5"/>
        <v>0</v>
      </c>
      <c r="S131" s="173">
        <f t="shared" si="6"/>
        <v>0</v>
      </c>
      <c r="T131" s="144">
        <f t="shared" si="7"/>
        <v>0</v>
      </c>
    </row>
    <row r="132" spans="2:20" x14ac:dyDescent="0.25">
      <c r="B132" s="14" t="s">
        <v>286</v>
      </c>
      <c r="C132" s="145" t="s">
        <v>287</v>
      </c>
      <c r="D132" s="16" t="s">
        <v>15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4"/>
        <v>0</v>
      </c>
      <c r="R132" s="173">
        <f t="shared" si="5"/>
        <v>0</v>
      </c>
      <c r="S132" s="173">
        <f t="shared" si="6"/>
        <v>0</v>
      </c>
      <c r="T132" s="144">
        <f t="shared" si="7"/>
        <v>0</v>
      </c>
    </row>
    <row r="133" spans="2:20" x14ac:dyDescent="0.25">
      <c r="B133" s="122" t="s">
        <v>288</v>
      </c>
      <c r="C133" s="145" t="s">
        <v>289</v>
      </c>
      <c r="D133" s="16" t="s">
        <v>27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4"/>
        <v>0</v>
      </c>
      <c r="R133" s="173">
        <f t="shared" si="5"/>
        <v>0</v>
      </c>
      <c r="S133" s="173">
        <f t="shared" si="6"/>
        <v>0</v>
      </c>
      <c r="T133" s="144">
        <f t="shared" si="7"/>
        <v>0</v>
      </c>
    </row>
    <row r="134" spans="2:20" x14ac:dyDescent="0.25">
      <c r="B134" s="122" t="s">
        <v>290</v>
      </c>
      <c r="C134" s="145" t="s">
        <v>291</v>
      </c>
      <c r="D134" s="16" t="s">
        <v>24</v>
      </c>
      <c r="E134" s="16" t="s">
        <v>16</v>
      </c>
      <c r="F134" s="66">
        <v>44215</v>
      </c>
      <c r="G134" s="67">
        <v>2.5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4"/>
        <v>0</v>
      </c>
      <c r="R134" s="173">
        <f t="shared" si="5"/>
        <v>0</v>
      </c>
      <c r="S134" s="173">
        <f t="shared" si="6"/>
        <v>0</v>
      </c>
      <c r="T134" s="144">
        <f t="shared" si="7"/>
        <v>2.5</v>
      </c>
    </row>
    <row r="135" spans="2:20" x14ac:dyDescent="0.25">
      <c r="B135" s="122" t="s">
        <v>292</v>
      </c>
      <c r="C135" s="145" t="s">
        <v>293</v>
      </c>
      <c r="D135" s="16" t="s">
        <v>15</v>
      </c>
      <c r="E135" s="16" t="s">
        <v>16</v>
      </c>
      <c r="F135" s="66"/>
      <c r="G135" s="66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4"/>
        <v>0</v>
      </c>
      <c r="R135" s="173">
        <f t="shared" si="5"/>
        <v>0</v>
      </c>
      <c r="S135" s="173">
        <f t="shared" si="6"/>
        <v>0</v>
      </c>
      <c r="T135" s="144">
        <f t="shared" si="7"/>
        <v>0</v>
      </c>
    </row>
    <row r="136" spans="2:20" x14ac:dyDescent="0.25">
      <c r="B136" s="122" t="s">
        <v>294</v>
      </c>
      <c r="C136" s="145" t="s">
        <v>295</v>
      </c>
      <c r="D136" s="16" t="s">
        <v>15</v>
      </c>
      <c r="E136" s="16" t="s">
        <v>200</v>
      </c>
      <c r="F136" s="66"/>
      <c r="G136" s="67"/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4"/>
        <v>0</v>
      </c>
      <c r="R136" s="173">
        <f t="shared" si="5"/>
        <v>0</v>
      </c>
      <c r="S136" s="173">
        <f t="shared" si="6"/>
        <v>0</v>
      </c>
      <c r="T136" s="144">
        <f t="shared" si="7"/>
        <v>0</v>
      </c>
    </row>
    <row r="137" spans="2:20" x14ac:dyDescent="0.25">
      <c r="B137" s="122" t="s">
        <v>688</v>
      </c>
      <c r="C137" s="145" t="s">
        <v>689</v>
      </c>
      <c r="D137" s="16" t="s">
        <v>24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4"/>
        <v>0</v>
      </c>
      <c r="R137" s="173">
        <f t="shared" si="5"/>
        <v>0</v>
      </c>
      <c r="S137" s="173">
        <f t="shared" si="6"/>
        <v>0</v>
      </c>
      <c r="T137" s="144">
        <f t="shared" si="7"/>
        <v>0</v>
      </c>
    </row>
    <row r="138" spans="2:20" x14ac:dyDescent="0.25">
      <c r="B138" s="122" t="s">
        <v>296</v>
      </c>
      <c r="C138" s="145" t="s">
        <v>297</v>
      </c>
      <c r="D138" s="16" t="s">
        <v>15</v>
      </c>
      <c r="E138" s="16" t="s">
        <v>16</v>
      </c>
      <c r="F138" s="66"/>
      <c r="G138" s="67"/>
      <c r="H138" s="148"/>
      <c r="I138" s="149"/>
      <c r="J138" s="148"/>
      <c r="K138" s="149"/>
      <c r="L138" s="148"/>
      <c r="M138" s="149"/>
      <c r="N138" s="151"/>
      <c r="O138" s="149"/>
      <c r="P138" s="149"/>
      <c r="Q138" s="173">
        <f t="shared" si="4"/>
        <v>0</v>
      </c>
      <c r="R138" s="173">
        <f t="shared" si="5"/>
        <v>0</v>
      </c>
      <c r="S138" s="173">
        <f t="shared" si="6"/>
        <v>0</v>
      </c>
      <c r="T138" s="144">
        <f t="shared" si="7"/>
        <v>0</v>
      </c>
    </row>
    <row r="139" spans="2:20" x14ac:dyDescent="0.25">
      <c r="B139" s="122" t="s">
        <v>298</v>
      </c>
      <c r="C139" s="145" t="s">
        <v>299</v>
      </c>
      <c r="D139" s="16" t="s">
        <v>15</v>
      </c>
      <c r="E139" s="16" t="s">
        <v>21</v>
      </c>
      <c r="F139" s="66"/>
      <c r="G139" s="67"/>
      <c r="H139" s="66"/>
      <c r="I139" s="67"/>
      <c r="J139" s="66"/>
      <c r="K139" s="67"/>
      <c r="L139" s="66"/>
      <c r="M139" s="67"/>
      <c r="N139" s="143"/>
      <c r="O139" s="67"/>
      <c r="P139" s="67"/>
      <c r="Q139" s="173">
        <f t="shared" si="4"/>
        <v>0</v>
      </c>
      <c r="R139" s="173">
        <f t="shared" si="5"/>
        <v>0</v>
      </c>
      <c r="S139" s="173">
        <f t="shared" si="6"/>
        <v>0</v>
      </c>
      <c r="T139" s="144">
        <f t="shared" si="7"/>
        <v>0</v>
      </c>
    </row>
    <row r="140" spans="2:20" x14ac:dyDescent="0.25">
      <c r="B140" s="122" t="s">
        <v>300</v>
      </c>
      <c r="C140" s="145" t="s">
        <v>301</v>
      </c>
      <c r="D140" s="16" t="s">
        <v>24</v>
      </c>
      <c r="E140" s="16" t="s">
        <v>16</v>
      </c>
      <c r="F140" s="66"/>
      <c r="G140" s="67"/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4"/>
        <v>0</v>
      </c>
      <c r="R140" s="173">
        <f t="shared" si="5"/>
        <v>0</v>
      </c>
      <c r="S140" s="173">
        <f t="shared" si="6"/>
        <v>0</v>
      </c>
      <c r="T140" s="144">
        <f t="shared" si="7"/>
        <v>0</v>
      </c>
    </row>
    <row r="141" spans="2:20" x14ac:dyDescent="0.25">
      <c r="B141" s="122" t="s">
        <v>302</v>
      </c>
      <c r="C141" s="145" t="s">
        <v>303</v>
      </c>
      <c r="D141" s="16" t="s">
        <v>15</v>
      </c>
      <c r="E141" s="16" t="s">
        <v>77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4"/>
        <v>0</v>
      </c>
      <c r="R141" s="173">
        <f t="shared" si="5"/>
        <v>0</v>
      </c>
      <c r="S141" s="173">
        <f t="shared" si="6"/>
        <v>0</v>
      </c>
      <c r="T141" s="144">
        <f t="shared" si="7"/>
        <v>0</v>
      </c>
    </row>
    <row r="142" spans="2:20" x14ac:dyDescent="0.25">
      <c r="B142" s="122" t="s">
        <v>304</v>
      </c>
      <c r="C142" s="145" t="s">
        <v>305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4"/>
        <v>0</v>
      </c>
      <c r="R142" s="173">
        <f t="shared" si="5"/>
        <v>0</v>
      </c>
      <c r="S142" s="173">
        <f t="shared" si="6"/>
        <v>0</v>
      </c>
      <c r="T142" s="144">
        <f t="shared" si="7"/>
        <v>0</v>
      </c>
    </row>
    <row r="143" spans="2:20" x14ac:dyDescent="0.25">
      <c r="B143" s="122" t="s">
        <v>634</v>
      </c>
      <c r="C143" s="145" t="s">
        <v>307</v>
      </c>
      <c r="D143" s="16" t="s">
        <v>15</v>
      </c>
      <c r="E143" s="16" t="s">
        <v>16</v>
      </c>
      <c r="F143" s="66"/>
      <c r="G143" s="67"/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4"/>
        <v>0</v>
      </c>
      <c r="R143" s="173">
        <f t="shared" si="5"/>
        <v>0</v>
      </c>
      <c r="S143" s="173">
        <f t="shared" si="6"/>
        <v>0</v>
      </c>
      <c r="T143" s="144">
        <f t="shared" si="7"/>
        <v>0</v>
      </c>
    </row>
    <row r="144" spans="2:20" x14ac:dyDescent="0.25">
      <c r="B144" s="122" t="s">
        <v>308</v>
      </c>
      <c r="C144" s="145" t="s">
        <v>309</v>
      </c>
      <c r="D144" s="16" t="s">
        <v>15</v>
      </c>
      <c r="E144" s="16" t="s">
        <v>77</v>
      </c>
      <c r="F144" s="66"/>
      <c r="G144" s="67"/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4"/>
        <v>0</v>
      </c>
      <c r="R144" s="173">
        <f t="shared" si="5"/>
        <v>0</v>
      </c>
      <c r="S144" s="173">
        <f t="shared" si="6"/>
        <v>0</v>
      </c>
      <c r="T144" s="144">
        <f t="shared" si="7"/>
        <v>0</v>
      </c>
    </row>
    <row r="145" spans="2:20" x14ac:dyDescent="0.25">
      <c r="B145" s="122" t="s">
        <v>310</v>
      </c>
      <c r="C145" s="145" t="s">
        <v>311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ref="Q145:Q216" si="8">IF(F145&lt;=ExpQ1,G145,0)+IF(H145&lt;=ExpQ1,I145,0)+IF(J145&lt;=ExpQ1,K145,0)+IF(L145&lt;=ExpQ1,M145,0)+IF(N145&lt;=ExpQ1,O145,0)</f>
        <v>0</v>
      </c>
      <c r="R145" s="173">
        <f t="shared" ref="R145:R216" si="9">IF(F145&lt;=ExpH1,G145,0)+IF(H145&lt;=ExpH1,I145,0)+IF(J145&lt;=ExpH1,K145,0)+IF(L145&lt;=ExpH1,M145,0)+IF(N145&lt;=ExpH1,O145,0)</f>
        <v>0</v>
      </c>
      <c r="S145" s="173">
        <f t="shared" ref="S145:S216" si="10">IF(F145&lt;=ExpQ3,G145,0)+IF(H145&lt;=ExpQ3,I145,0)+IF(J145&lt;=ExpQ3,K145,0)+IF(L145&lt;=ExpQ3,M145,0)+IF(N145&lt;=ExpQ3,O145,0)</f>
        <v>0</v>
      </c>
      <c r="T145" s="144">
        <f t="shared" ref="T145:T216" si="11">G145+I145+K145+M145+O145</f>
        <v>0</v>
      </c>
    </row>
    <row r="146" spans="2:20" x14ac:dyDescent="0.25">
      <c r="B146" s="122" t="s">
        <v>312</v>
      </c>
      <c r="C146" s="145" t="s">
        <v>313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314</v>
      </c>
      <c r="C147" s="145" t="s">
        <v>315</v>
      </c>
      <c r="D147" s="16" t="s">
        <v>15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8"/>
        <v>0</v>
      </c>
      <c r="R147" s="173">
        <f t="shared" si="9"/>
        <v>0</v>
      </c>
      <c r="S147" s="173">
        <f t="shared" si="10"/>
        <v>0</v>
      </c>
      <c r="T147" s="144">
        <f t="shared" si="11"/>
        <v>0</v>
      </c>
    </row>
    <row r="148" spans="2:20" x14ac:dyDescent="0.25">
      <c r="B148" s="122" t="s">
        <v>316</v>
      </c>
      <c r="C148" s="145" t="s">
        <v>317</v>
      </c>
      <c r="D148" s="41" t="s">
        <v>15</v>
      </c>
      <c r="E148" s="41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8"/>
        <v>0</v>
      </c>
      <c r="R148" s="173">
        <f t="shared" si="9"/>
        <v>0</v>
      </c>
      <c r="S148" s="173">
        <f t="shared" si="10"/>
        <v>0</v>
      </c>
      <c r="T148" s="144">
        <f t="shared" si="11"/>
        <v>0</v>
      </c>
    </row>
    <row r="149" spans="2:20" x14ac:dyDescent="0.25">
      <c r="B149" s="122" t="s">
        <v>318</v>
      </c>
      <c r="C149" s="145" t="s">
        <v>319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si="8"/>
        <v>0</v>
      </c>
      <c r="R149" s="173">
        <f t="shared" si="9"/>
        <v>0</v>
      </c>
      <c r="S149" s="173">
        <f t="shared" si="10"/>
        <v>0</v>
      </c>
      <c r="T149" s="144">
        <f t="shared" si="11"/>
        <v>0</v>
      </c>
    </row>
    <row r="150" spans="2:20" x14ac:dyDescent="0.25">
      <c r="B150" s="122" t="s">
        <v>320</v>
      </c>
      <c r="C150" s="145" t="s">
        <v>321</v>
      </c>
      <c r="D150" s="16" t="s">
        <v>15</v>
      </c>
      <c r="E150" s="16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8"/>
        <v>0</v>
      </c>
      <c r="R150" s="173">
        <f t="shared" si="9"/>
        <v>0</v>
      </c>
      <c r="S150" s="173">
        <f t="shared" si="10"/>
        <v>0</v>
      </c>
      <c r="T150" s="144">
        <f t="shared" si="11"/>
        <v>0</v>
      </c>
    </row>
    <row r="151" spans="2:20" x14ac:dyDescent="0.25">
      <c r="B151" s="122" t="s">
        <v>322</v>
      </c>
      <c r="C151" s="145" t="s">
        <v>323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8"/>
        <v>0</v>
      </c>
      <c r="R151" s="173">
        <f t="shared" si="9"/>
        <v>0</v>
      </c>
      <c r="S151" s="173">
        <f t="shared" si="10"/>
        <v>0</v>
      </c>
      <c r="T151" s="144">
        <f t="shared" si="11"/>
        <v>0</v>
      </c>
    </row>
    <row r="152" spans="2:20" x14ac:dyDescent="0.25">
      <c r="B152" s="122" t="s">
        <v>610</v>
      </c>
      <c r="C152" s="145" t="s">
        <v>326</v>
      </c>
      <c r="D152" s="47" t="s">
        <v>15</v>
      </c>
      <c r="E152" s="47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8"/>
        <v>0</v>
      </c>
      <c r="R152" s="173">
        <f t="shared" si="9"/>
        <v>0</v>
      </c>
      <c r="S152" s="173">
        <f t="shared" si="10"/>
        <v>0</v>
      </c>
      <c r="T152" s="144">
        <f t="shared" si="11"/>
        <v>0</v>
      </c>
    </row>
    <row r="153" spans="2:20" x14ac:dyDescent="0.25">
      <c r="B153" s="122" t="s">
        <v>710</v>
      </c>
      <c r="C153" s="145" t="s">
        <v>328</v>
      </c>
      <c r="D153" s="47" t="s">
        <v>15</v>
      </c>
      <c r="E153" s="47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67"/>
      <c r="Q153" s="173">
        <f t="shared" si="8"/>
        <v>0</v>
      </c>
      <c r="R153" s="173">
        <f t="shared" si="9"/>
        <v>0</v>
      </c>
      <c r="S153" s="173">
        <f t="shared" si="10"/>
        <v>0</v>
      </c>
      <c r="T153" s="144">
        <f t="shared" si="11"/>
        <v>0</v>
      </c>
    </row>
    <row r="154" spans="2:20" x14ac:dyDescent="0.25">
      <c r="B154" s="122" t="s">
        <v>329</v>
      </c>
      <c r="C154" s="145" t="s">
        <v>330</v>
      </c>
      <c r="D154" s="47" t="s">
        <v>24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142"/>
      <c r="N154" s="143"/>
      <c r="O154" s="67"/>
      <c r="P154" s="67"/>
      <c r="Q154" s="173">
        <f t="shared" si="8"/>
        <v>0</v>
      </c>
      <c r="R154" s="173">
        <f t="shared" si="9"/>
        <v>0</v>
      </c>
      <c r="S154" s="173">
        <f t="shared" si="10"/>
        <v>0</v>
      </c>
      <c r="T154" s="144">
        <f t="shared" si="11"/>
        <v>0</v>
      </c>
    </row>
    <row r="155" spans="2:20" x14ac:dyDescent="0.25">
      <c r="B155" s="122" t="s">
        <v>333</v>
      </c>
      <c r="C155" s="145" t="s">
        <v>334</v>
      </c>
      <c r="D155" s="16" t="s">
        <v>15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8"/>
        <v>0</v>
      </c>
      <c r="R155" s="173">
        <f t="shared" si="9"/>
        <v>0</v>
      </c>
      <c r="S155" s="173">
        <f t="shared" si="10"/>
        <v>0</v>
      </c>
      <c r="T155" s="144">
        <f t="shared" si="11"/>
        <v>0</v>
      </c>
    </row>
    <row r="156" spans="2:20" x14ac:dyDescent="0.25">
      <c r="B156" s="122" t="s">
        <v>335</v>
      </c>
      <c r="C156" s="145" t="s">
        <v>336</v>
      </c>
      <c r="D156" s="16" t="s">
        <v>15</v>
      </c>
      <c r="E156" s="16" t="s">
        <v>77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8"/>
        <v>0</v>
      </c>
      <c r="R156" s="173">
        <f t="shared" si="9"/>
        <v>0</v>
      </c>
      <c r="S156" s="173">
        <f t="shared" si="10"/>
        <v>0</v>
      </c>
      <c r="T156" s="144">
        <f t="shared" si="11"/>
        <v>0</v>
      </c>
    </row>
    <row r="157" spans="2:20" x14ac:dyDescent="0.25">
      <c r="B157" s="122" t="s">
        <v>337</v>
      </c>
      <c r="C157" s="145" t="s">
        <v>338</v>
      </c>
      <c r="D157" s="16" t="s">
        <v>24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8"/>
        <v>0</v>
      </c>
      <c r="R157" s="173">
        <f t="shared" si="9"/>
        <v>0</v>
      </c>
      <c r="S157" s="173">
        <f t="shared" si="10"/>
        <v>0</v>
      </c>
      <c r="T157" s="144">
        <f t="shared" si="11"/>
        <v>0</v>
      </c>
    </row>
    <row r="158" spans="2:20" x14ac:dyDescent="0.25">
      <c r="B158" s="122" t="s">
        <v>339</v>
      </c>
      <c r="C158" s="145" t="s">
        <v>340</v>
      </c>
      <c r="D158" s="16" t="s">
        <v>15</v>
      </c>
      <c r="E158" s="16" t="s">
        <v>16</v>
      </c>
      <c r="F158" s="66"/>
      <c r="G158" s="67"/>
      <c r="H158" s="66"/>
      <c r="I158" s="67"/>
      <c r="J158" s="156"/>
      <c r="K158" s="157"/>
      <c r="L158" s="156"/>
      <c r="M158" s="158"/>
      <c r="N158" s="159"/>
      <c r="O158" s="157"/>
      <c r="P158" s="157"/>
      <c r="Q158" s="173">
        <f t="shared" si="8"/>
        <v>0</v>
      </c>
      <c r="R158" s="173">
        <f t="shared" si="9"/>
        <v>0</v>
      </c>
      <c r="S158" s="173">
        <f t="shared" si="10"/>
        <v>0</v>
      </c>
      <c r="T158" s="144">
        <f t="shared" si="11"/>
        <v>0</v>
      </c>
    </row>
    <row r="159" spans="2:20" x14ac:dyDescent="0.25">
      <c r="B159" s="122" t="s">
        <v>341</v>
      </c>
      <c r="C159" s="145" t="s">
        <v>342</v>
      </c>
      <c r="D159" s="16" t="s">
        <v>15</v>
      </c>
      <c r="E159" s="16" t="s">
        <v>21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8"/>
        <v>0</v>
      </c>
      <c r="R159" s="173">
        <f t="shared" si="9"/>
        <v>0</v>
      </c>
      <c r="S159" s="173">
        <f t="shared" si="10"/>
        <v>0</v>
      </c>
      <c r="T159" s="144">
        <f t="shared" si="11"/>
        <v>0</v>
      </c>
    </row>
    <row r="160" spans="2:20" x14ac:dyDescent="0.25">
      <c r="B160" s="122" t="s">
        <v>343</v>
      </c>
      <c r="C160" s="145" t="s">
        <v>344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8"/>
        <v>0</v>
      </c>
      <c r="R160" s="173">
        <f t="shared" si="9"/>
        <v>0</v>
      </c>
      <c r="S160" s="173">
        <f t="shared" si="10"/>
        <v>0</v>
      </c>
      <c r="T160" s="144">
        <f t="shared" si="11"/>
        <v>0</v>
      </c>
    </row>
    <row r="161" spans="2:20" x14ac:dyDescent="0.25">
      <c r="B161" s="122" t="s">
        <v>345</v>
      </c>
      <c r="C161" s="145" t="s">
        <v>346</v>
      </c>
      <c r="D161" s="16" t="s">
        <v>15</v>
      </c>
      <c r="E161" s="16" t="s">
        <v>16</v>
      </c>
      <c r="F161" s="148"/>
      <c r="G161" s="149"/>
      <c r="H161" s="148"/>
      <c r="I161" s="149"/>
      <c r="J161" s="148"/>
      <c r="K161" s="149"/>
      <c r="L161" s="148"/>
      <c r="M161" s="150"/>
      <c r="N161" s="151"/>
      <c r="O161" s="149"/>
      <c r="P161" s="149"/>
      <c r="Q161" s="173">
        <f t="shared" si="8"/>
        <v>0</v>
      </c>
      <c r="R161" s="173">
        <f t="shared" si="9"/>
        <v>0</v>
      </c>
      <c r="S161" s="173">
        <f t="shared" si="10"/>
        <v>0</v>
      </c>
      <c r="T161" s="144">
        <f t="shared" si="11"/>
        <v>0</v>
      </c>
    </row>
    <row r="162" spans="2:20" x14ac:dyDescent="0.25">
      <c r="B162" s="122" t="s">
        <v>347</v>
      </c>
      <c r="C162" s="145" t="s">
        <v>348</v>
      </c>
      <c r="D162" s="16" t="s">
        <v>15</v>
      </c>
      <c r="E162" s="16" t="s">
        <v>16</v>
      </c>
      <c r="F162" s="148">
        <v>44246</v>
      </c>
      <c r="G162" s="149">
        <v>7.0000000000000007E-2</v>
      </c>
      <c r="H162" s="148"/>
      <c r="I162" s="149"/>
      <c r="J162" s="148"/>
      <c r="K162" s="149"/>
      <c r="L162" s="148"/>
      <c r="M162" s="150"/>
      <c r="N162" s="151"/>
      <c r="O162" s="149"/>
      <c r="P162" s="149"/>
      <c r="Q162" s="173">
        <f t="shared" si="8"/>
        <v>0</v>
      </c>
      <c r="R162" s="173">
        <f t="shared" si="9"/>
        <v>0</v>
      </c>
      <c r="S162" s="173">
        <f t="shared" si="10"/>
        <v>0</v>
      </c>
      <c r="T162" s="144">
        <f t="shared" si="11"/>
        <v>7.0000000000000007E-2</v>
      </c>
    </row>
    <row r="163" spans="2:20" x14ac:dyDescent="0.25">
      <c r="B163" s="122" t="s">
        <v>696</v>
      </c>
      <c r="C163" s="145" t="s">
        <v>350</v>
      </c>
      <c r="D163" s="16" t="s">
        <v>15</v>
      </c>
      <c r="E163" s="16" t="s">
        <v>21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8"/>
        <v>0</v>
      </c>
      <c r="R163" s="173">
        <f t="shared" si="9"/>
        <v>0</v>
      </c>
      <c r="S163" s="173">
        <f t="shared" si="10"/>
        <v>0</v>
      </c>
      <c r="T163" s="144">
        <f t="shared" si="11"/>
        <v>0</v>
      </c>
    </row>
    <row r="164" spans="2:20" x14ac:dyDescent="0.25">
      <c r="B164" s="122" t="s">
        <v>737</v>
      </c>
      <c r="C164" s="145" t="s">
        <v>738</v>
      </c>
      <c r="D164" s="16" t="s">
        <v>15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ref="Q164" si="12">IF(F164&lt;=ExpQ1,G164,0)+IF(H164&lt;=ExpQ1,I164,0)+IF(J164&lt;=ExpQ1,K164,0)+IF(L164&lt;=ExpQ1,M164,0)+IF(N164&lt;=ExpQ1,O164,0)</f>
        <v>0</v>
      </c>
      <c r="R164" s="173">
        <f t="shared" ref="R164" si="13">IF(F164&lt;=ExpH1,G164,0)+IF(H164&lt;=ExpH1,I164,0)+IF(J164&lt;=ExpH1,K164,0)+IF(L164&lt;=ExpH1,M164,0)+IF(N164&lt;=ExpH1,O164,0)</f>
        <v>0</v>
      </c>
      <c r="S164" s="173">
        <f t="shared" ref="S164" si="14">IF(F164&lt;=ExpQ3,G164,0)+IF(H164&lt;=ExpQ3,I164,0)+IF(J164&lt;=ExpQ3,K164,0)+IF(L164&lt;=ExpQ3,M164,0)+IF(N164&lt;=ExpQ3,O164,0)</f>
        <v>0</v>
      </c>
      <c r="T164" s="144">
        <f t="shared" ref="T164" si="15">G164+I164+K164+M164+O164</f>
        <v>0</v>
      </c>
    </row>
    <row r="165" spans="2:20" x14ac:dyDescent="0.25">
      <c r="B165" s="122" t="s">
        <v>353</v>
      </c>
      <c r="C165" s="145" t="s">
        <v>354</v>
      </c>
      <c r="D165" s="16" t="s">
        <v>24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8"/>
        <v>0</v>
      </c>
      <c r="R165" s="173">
        <f t="shared" si="9"/>
        <v>0</v>
      </c>
      <c r="S165" s="173">
        <f t="shared" si="10"/>
        <v>0</v>
      </c>
      <c r="T165" s="144">
        <f t="shared" si="11"/>
        <v>0</v>
      </c>
    </row>
    <row r="166" spans="2:20" x14ac:dyDescent="0.25">
      <c r="B166" s="122" t="s">
        <v>357</v>
      </c>
      <c r="C166" s="145" t="s">
        <v>358</v>
      </c>
      <c r="D166" s="16" t="s">
        <v>15</v>
      </c>
      <c r="E166" s="16" t="s">
        <v>77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8"/>
        <v>0</v>
      </c>
      <c r="R166" s="173">
        <f t="shared" si="9"/>
        <v>0</v>
      </c>
      <c r="S166" s="173">
        <f t="shared" si="10"/>
        <v>0</v>
      </c>
      <c r="T166" s="144">
        <f t="shared" si="11"/>
        <v>0</v>
      </c>
    </row>
    <row r="167" spans="2:20" x14ac:dyDescent="0.25">
      <c r="B167" s="122" t="s">
        <v>359</v>
      </c>
      <c r="C167" s="145" t="s">
        <v>360</v>
      </c>
      <c r="D167" s="16" t="s">
        <v>24</v>
      </c>
      <c r="E167" s="16" t="s">
        <v>16</v>
      </c>
      <c r="F167" s="66"/>
      <c r="G167" s="67"/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8"/>
        <v>0</v>
      </c>
      <c r="R167" s="173">
        <f t="shared" si="9"/>
        <v>0</v>
      </c>
      <c r="S167" s="173">
        <f t="shared" si="10"/>
        <v>0</v>
      </c>
      <c r="T167" s="144">
        <f t="shared" si="11"/>
        <v>0</v>
      </c>
    </row>
    <row r="168" spans="2:20" x14ac:dyDescent="0.25">
      <c r="B168" s="122" t="s">
        <v>366</v>
      </c>
      <c r="C168" s="145" t="s">
        <v>367</v>
      </c>
      <c r="D168" s="16" t="s">
        <v>15</v>
      </c>
      <c r="E168" s="16" t="s">
        <v>16</v>
      </c>
      <c r="F168" s="66"/>
      <c r="G168" s="67"/>
      <c r="H168" s="66"/>
      <c r="I168" s="67"/>
      <c r="J168" s="66"/>
      <c r="K168" s="67"/>
      <c r="L168" s="66"/>
      <c r="M168" s="142"/>
      <c r="N168" s="143"/>
      <c r="O168" s="67"/>
      <c r="P168" s="67"/>
      <c r="Q168" s="173">
        <f t="shared" si="8"/>
        <v>0</v>
      </c>
      <c r="R168" s="173">
        <f t="shared" si="9"/>
        <v>0</v>
      </c>
      <c r="S168" s="173">
        <f t="shared" si="10"/>
        <v>0</v>
      </c>
      <c r="T168" s="144">
        <f t="shared" si="11"/>
        <v>0</v>
      </c>
    </row>
    <row r="169" spans="2:20" x14ac:dyDescent="0.25">
      <c r="B169" s="122" t="s">
        <v>739</v>
      </c>
      <c r="C169" s="145" t="s">
        <v>740</v>
      </c>
      <c r="D169" s="16" t="s">
        <v>15</v>
      </c>
      <c r="E169" s="16" t="s">
        <v>16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67"/>
      <c r="Q169" s="173">
        <f t="shared" ref="Q169" si="16">IF(F169&lt;=ExpQ1,G169,0)+IF(H169&lt;=ExpQ1,I169,0)+IF(J169&lt;=ExpQ1,K169,0)+IF(L169&lt;=ExpQ1,M169,0)+IF(N169&lt;=ExpQ1,O169,0)</f>
        <v>0</v>
      </c>
      <c r="R169" s="173">
        <f t="shared" ref="R169" si="17">IF(F169&lt;=ExpH1,G169,0)+IF(H169&lt;=ExpH1,I169,0)+IF(J169&lt;=ExpH1,K169,0)+IF(L169&lt;=ExpH1,M169,0)+IF(N169&lt;=ExpH1,O169,0)</f>
        <v>0</v>
      </c>
      <c r="S169" s="173">
        <f t="shared" ref="S169" si="18">IF(F169&lt;=ExpQ3,G169,0)+IF(H169&lt;=ExpQ3,I169,0)+IF(J169&lt;=ExpQ3,K169,0)+IF(L169&lt;=ExpQ3,M169,0)+IF(N169&lt;=ExpQ3,O169,0)</f>
        <v>0</v>
      </c>
      <c r="T169" s="144">
        <f t="shared" ref="T169" si="19">G169+I169+K169+M169+O169</f>
        <v>0</v>
      </c>
    </row>
    <row r="170" spans="2:20" x14ac:dyDescent="0.25">
      <c r="B170" s="122" t="s">
        <v>370</v>
      </c>
      <c r="C170" s="145" t="s">
        <v>721</v>
      </c>
      <c r="D170" s="16" t="s">
        <v>15</v>
      </c>
      <c r="E170" s="16" t="s">
        <v>56</v>
      </c>
      <c r="F170" s="17"/>
      <c r="G170" s="18"/>
      <c r="H170" s="17"/>
      <c r="I170" s="18"/>
      <c r="J170" s="17"/>
      <c r="K170" s="18"/>
      <c r="L170" s="17"/>
      <c r="M170" s="65"/>
      <c r="N170" s="19"/>
      <c r="O170" s="18"/>
      <c r="P170" s="18"/>
      <c r="Q170" s="173">
        <f t="shared" si="8"/>
        <v>0</v>
      </c>
      <c r="R170" s="173">
        <f t="shared" si="9"/>
        <v>0</v>
      </c>
      <c r="S170" s="173">
        <f t="shared" si="10"/>
        <v>0</v>
      </c>
      <c r="T170" s="20">
        <f t="shared" si="11"/>
        <v>0</v>
      </c>
    </row>
    <row r="171" spans="2:20" x14ac:dyDescent="0.25">
      <c r="B171" s="122" t="s">
        <v>368</v>
      </c>
      <c r="C171" s="145" t="s">
        <v>369</v>
      </c>
      <c r="D171" s="16" t="s">
        <v>27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67"/>
      <c r="N171" s="143"/>
      <c r="O171" s="67"/>
      <c r="P171" s="67"/>
      <c r="Q171" s="173">
        <f t="shared" si="8"/>
        <v>0</v>
      </c>
      <c r="R171" s="173">
        <f t="shared" si="9"/>
        <v>0</v>
      </c>
      <c r="S171" s="173">
        <f t="shared" si="10"/>
        <v>0</v>
      </c>
      <c r="T171" s="144">
        <f t="shared" si="11"/>
        <v>0</v>
      </c>
    </row>
    <row r="172" spans="2:20" x14ac:dyDescent="0.25">
      <c r="B172" s="122" t="s">
        <v>372</v>
      </c>
      <c r="C172" s="145" t="s">
        <v>373</v>
      </c>
      <c r="D172" s="16" t="s">
        <v>24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8"/>
        <v>0</v>
      </c>
      <c r="R172" s="173">
        <f t="shared" si="9"/>
        <v>0</v>
      </c>
      <c r="S172" s="173">
        <f t="shared" si="10"/>
        <v>0</v>
      </c>
      <c r="T172" s="144">
        <f t="shared" si="11"/>
        <v>0</v>
      </c>
    </row>
    <row r="173" spans="2:20" x14ac:dyDescent="0.25">
      <c r="B173" s="122" t="s">
        <v>681</v>
      </c>
      <c r="C173" s="145" t="s">
        <v>682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8"/>
        <v>0</v>
      </c>
      <c r="R173" s="173">
        <f t="shared" si="9"/>
        <v>0</v>
      </c>
      <c r="S173" s="173">
        <f t="shared" si="10"/>
        <v>0</v>
      </c>
      <c r="T173" s="144">
        <f t="shared" si="11"/>
        <v>0</v>
      </c>
    </row>
    <row r="174" spans="2:20" x14ac:dyDescent="0.25">
      <c r="B174" s="122" t="s">
        <v>620</v>
      </c>
      <c r="C174" s="145" t="s">
        <v>375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8"/>
        <v>0</v>
      </c>
      <c r="R174" s="173">
        <f t="shared" si="9"/>
        <v>0</v>
      </c>
      <c r="S174" s="173">
        <f t="shared" si="10"/>
        <v>0</v>
      </c>
      <c r="T174" s="144">
        <f t="shared" si="11"/>
        <v>0</v>
      </c>
    </row>
    <row r="175" spans="2:20" x14ac:dyDescent="0.25">
      <c r="B175" s="122" t="s">
        <v>376</v>
      </c>
      <c r="C175" s="145" t="s">
        <v>377</v>
      </c>
      <c r="D175" s="16" t="s">
        <v>15</v>
      </c>
      <c r="E175" s="16" t="s">
        <v>77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8"/>
        <v>0</v>
      </c>
      <c r="R175" s="173">
        <f t="shared" si="9"/>
        <v>0</v>
      </c>
      <c r="S175" s="173">
        <f t="shared" si="10"/>
        <v>0</v>
      </c>
      <c r="T175" s="144">
        <f t="shared" si="11"/>
        <v>0</v>
      </c>
    </row>
    <row r="176" spans="2:20" x14ac:dyDescent="0.25">
      <c r="B176" s="122" t="s">
        <v>378</v>
      </c>
      <c r="C176" s="145" t="s">
        <v>379</v>
      </c>
      <c r="D176" s="16" t="s">
        <v>15</v>
      </c>
      <c r="E176" s="16" t="s">
        <v>16</v>
      </c>
      <c r="F176" s="66">
        <v>44201</v>
      </c>
      <c r="G176" s="67">
        <v>0.2727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8"/>
        <v>0</v>
      </c>
      <c r="R176" s="173">
        <f t="shared" si="9"/>
        <v>0</v>
      </c>
      <c r="S176" s="173">
        <f t="shared" si="10"/>
        <v>0</v>
      </c>
      <c r="T176" s="144">
        <f t="shared" si="11"/>
        <v>0.2727</v>
      </c>
    </row>
    <row r="177" spans="2:20" x14ac:dyDescent="0.25">
      <c r="B177" s="122" t="s">
        <v>382</v>
      </c>
      <c r="C177" s="145" t="s">
        <v>381</v>
      </c>
      <c r="D177" s="47" t="s">
        <v>15</v>
      </c>
      <c r="E177" s="47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8"/>
        <v>0</v>
      </c>
      <c r="R177" s="173">
        <f t="shared" si="9"/>
        <v>0</v>
      </c>
      <c r="S177" s="173">
        <f t="shared" si="10"/>
        <v>0</v>
      </c>
      <c r="T177" s="144">
        <f t="shared" si="11"/>
        <v>0</v>
      </c>
    </row>
    <row r="178" spans="2:20" x14ac:dyDescent="0.25">
      <c r="B178" s="122" t="s">
        <v>382</v>
      </c>
      <c r="C178" s="145" t="s">
        <v>383</v>
      </c>
      <c r="D178" s="47" t="s">
        <v>15</v>
      </c>
      <c r="E178" s="16" t="s">
        <v>77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si="8"/>
        <v>0</v>
      </c>
      <c r="R178" s="173">
        <f t="shared" si="9"/>
        <v>0</v>
      </c>
      <c r="S178" s="173">
        <f t="shared" si="10"/>
        <v>0</v>
      </c>
      <c r="T178" s="144">
        <f t="shared" si="11"/>
        <v>0</v>
      </c>
    </row>
    <row r="179" spans="2:20" x14ac:dyDescent="0.25">
      <c r="B179" s="122" t="s">
        <v>384</v>
      </c>
      <c r="C179" s="145" t="s">
        <v>385</v>
      </c>
      <c r="D179" s="47" t="s">
        <v>24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67"/>
      <c r="Q179" s="173">
        <f t="shared" si="8"/>
        <v>0</v>
      </c>
      <c r="R179" s="173">
        <f t="shared" si="9"/>
        <v>0</v>
      </c>
      <c r="S179" s="173">
        <f t="shared" si="10"/>
        <v>0</v>
      </c>
      <c r="T179" s="144">
        <f t="shared" si="11"/>
        <v>0</v>
      </c>
    </row>
    <row r="180" spans="2:20" x14ac:dyDescent="0.25">
      <c r="B180" s="122" t="s">
        <v>386</v>
      </c>
      <c r="C180" s="145" t="s">
        <v>387</v>
      </c>
      <c r="D180" s="16" t="s">
        <v>15</v>
      </c>
      <c r="E180" s="16" t="s">
        <v>16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67"/>
      <c r="Q180" s="173">
        <f t="shared" si="8"/>
        <v>0</v>
      </c>
      <c r="R180" s="173">
        <f t="shared" si="9"/>
        <v>0</v>
      </c>
      <c r="S180" s="173">
        <f t="shared" si="10"/>
        <v>0</v>
      </c>
      <c r="T180" s="144">
        <f t="shared" si="11"/>
        <v>0</v>
      </c>
    </row>
    <row r="181" spans="2:20" x14ac:dyDescent="0.25">
      <c r="B181" s="122" t="s">
        <v>388</v>
      </c>
      <c r="C181" s="145" t="s">
        <v>389</v>
      </c>
      <c r="D181" s="16" t="s">
        <v>15</v>
      </c>
      <c r="E181" s="16" t="s">
        <v>77</v>
      </c>
      <c r="F181" s="66"/>
      <c r="G181" s="67"/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8"/>
        <v>0</v>
      </c>
      <c r="R181" s="173">
        <f t="shared" si="9"/>
        <v>0</v>
      </c>
      <c r="S181" s="173">
        <f t="shared" si="10"/>
        <v>0</v>
      </c>
      <c r="T181" s="144">
        <f t="shared" si="11"/>
        <v>0</v>
      </c>
    </row>
    <row r="182" spans="2:20" x14ac:dyDescent="0.25">
      <c r="B182" s="122" t="s">
        <v>390</v>
      </c>
      <c r="C182" s="145" t="s">
        <v>391</v>
      </c>
      <c r="D182" s="16" t="s">
        <v>15</v>
      </c>
      <c r="E182" s="16" t="s">
        <v>21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8"/>
        <v>0</v>
      </c>
      <c r="R182" s="173">
        <f t="shared" si="9"/>
        <v>0</v>
      </c>
      <c r="S182" s="173">
        <f t="shared" si="10"/>
        <v>0</v>
      </c>
      <c r="T182" s="144">
        <f t="shared" si="11"/>
        <v>0</v>
      </c>
    </row>
    <row r="183" spans="2:20" x14ac:dyDescent="0.25">
      <c r="B183" s="122" t="s">
        <v>392</v>
      </c>
      <c r="C183" s="145" t="s">
        <v>393</v>
      </c>
      <c r="D183" s="16" t="s">
        <v>15</v>
      </c>
      <c r="E183" s="16" t="s">
        <v>77</v>
      </c>
      <c r="F183" s="66"/>
      <c r="G183" s="67"/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8"/>
        <v>0</v>
      </c>
      <c r="R183" s="173">
        <f t="shared" si="9"/>
        <v>0</v>
      </c>
      <c r="S183" s="173">
        <f t="shared" si="10"/>
        <v>0</v>
      </c>
      <c r="T183" s="144">
        <f t="shared" si="11"/>
        <v>0</v>
      </c>
    </row>
    <row r="184" spans="2:20" x14ac:dyDescent="0.25">
      <c r="B184" s="122" t="s">
        <v>394</v>
      </c>
      <c r="C184" s="145" t="s">
        <v>395</v>
      </c>
      <c r="D184" s="16" t="s">
        <v>15</v>
      </c>
      <c r="E184" s="16" t="s">
        <v>16</v>
      </c>
      <c r="F184" s="66">
        <v>44245</v>
      </c>
      <c r="G184" s="67">
        <f>0.1665/1.206</f>
        <v>0.13805970149253732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8"/>
        <v>0</v>
      </c>
      <c r="R184" s="173">
        <f t="shared" si="9"/>
        <v>0</v>
      </c>
      <c r="S184" s="173">
        <f t="shared" si="10"/>
        <v>0</v>
      </c>
      <c r="T184" s="144">
        <f t="shared" si="11"/>
        <v>0.13805970149253732</v>
      </c>
    </row>
    <row r="185" spans="2:20" x14ac:dyDescent="0.25">
      <c r="B185" s="122" t="s">
        <v>396</v>
      </c>
      <c r="C185" s="145" t="s">
        <v>397</v>
      </c>
      <c r="D185" s="16" t="s">
        <v>15</v>
      </c>
      <c r="E185" s="16" t="s">
        <v>16</v>
      </c>
      <c r="F185" s="66"/>
      <c r="G185" s="67"/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8"/>
        <v>0</v>
      </c>
      <c r="R185" s="173">
        <f t="shared" si="9"/>
        <v>0</v>
      </c>
      <c r="S185" s="173">
        <f t="shared" si="10"/>
        <v>0</v>
      </c>
      <c r="T185" s="144">
        <f t="shared" si="11"/>
        <v>0</v>
      </c>
    </row>
    <row r="186" spans="2:20" x14ac:dyDescent="0.25">
      <c r="B186" s="122" t="s">
        <v>398</v>
      </c>
      <c r="C186" s="145" t="s">
        <v>399</v>
      </c>
      <c r="D186" s="16" t="s">
        <v>24</v>
      </c>
      <c r="E186" s="16" t="s">
        <v>16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8"/>
        <v>0</v>
      </c>
      <c r="R186" s="173">
        <f t="shared" si="9"/>
        <v>0</v>
      </c>
      <c r="S186" s="173">
        <f t="shared" si="10"/>
        <v>0</v>
      </c>
      <c r="T186" s="144">
        <f t="shared" si="11"/>
        <v>0</v>
      </c>
    </row>
    <row r="187" spans="2:20" x14ac:dyDescent="0.25">
      <c r="B187" s="122" t="s">
        <v>400</v>
      </c>
      <c r="C187" s="145" t="s">
        <v>401</v>
      </c>
      <c r="D187" s="16" t="s">
        <v>24</v>
      </c>
      <c r="E187" s="16" t="s">
        <v>16</v>
      </c>
      <c r="F187" s="66"/>
      <c r="G187" s="67"/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8"/>
        <v>0</v>
      </c>
      <c r="R187" s="173">
        <f t="shared" si="9"/>
        <v>0</v>
      </c>
      <c r="S187" s="173">
        <f t="shared" si="10"/>
        <v>0</v>
      </c>
      <c r="T187" s="144">
        <f t="shared" si="11"/>
        <v>0</v>
      </c>
    </row>
    <row r="188" spans="2:20" x14ac:dyDescent="0.25">
      <c r="B188" s="122" t="s">
        <v>402</v>
      </c>
      <c r="C188" s="145" t="s">
        <v>403</v>
      </c>
      <c r="D188" s="16" t="s">
        <v>15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8"/>
        <v>0</v>
      </c>
      <c r="R188" s="173">
        <f t="shared" si="9"/>
        <v>0</v>
      </c>
      <c r="S188" s="173">
        <f t="shared" si="10"/>
        <v>0</v>
      </c>
      <c r="T188" s="144">
        <f t="shared" si="11"/>
        <v>0</v>
      </c>
    </row>
    <row r="189" spans="2:20" x14ac:dyDescent="0.25">
      <c r="B189" s="122" t="s">
        <v>404</v>
      </c>
      <c r="C189" s="145" t="s">
        <v>405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8"/>
        <v>0</v>
      </c>
      <c r="R189" s="173">
        <f t="shared" si="9"/>
        <v>0</v>
      </c>
      <c r="S189" s="173">
        <f t="shared" si="10"/>
        <v>0</v>
      </c>
      <c r="T189" s="144">
        <f t="shared" si="11"/>
        <v>0</v>
      </c>
    </row>
    <row r="190" spans="2:20" x14ac:dyDescent="0.25">
      <c r="B190" s="122" t="s">
        <v>406</v>
      </c>
      <c r="C190" s="145" t="s">
        <v>407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8"/>
        <v>0</v>
      </c>
      <c r="R190" s="173">
        <f t="shared" si="9"/>
        <v>0</v>
      </c>
      <c r="S190" s="173">
        <f t="shared" si="10"/>
        <v>0</v>
      </c>
      <c r="T190" s="144">
        <f t="shared" si="11"/>
        <v>0</v>
      </c>
    </row>
    <row r="191" spans="2:20" x14ac:dyDescent="0.25">
      <c r="B191" s="122" t="s">
        <v>408</v>
      </c>
      <c r="C191" s="145" t="s">
        <v>409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8"/>
        <v>0</v>
      </c>
      <c r="R191" s="173">
        <f t="shared" si="9"/>
        <v>0</v>
      </c>
      <c r="S191" s="173">
        <f t="shared" si="10"/>
        <v>0</v>
      </c>
      <c r="T191" s="144">
        <f t="shared" si="11"/>
        <v>0</v>
      </c>
    </row>
    <row r="192" spans="2:20" x14ac:dyDescent="0.25">
      <c r="B192" s="122" t="s">
        <v>410</v>
      </c>
      <c r="C192" s="145" t="s">
        <v>411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8"/>
        <v>0</v>
      </c>
      <c r="R192" s="173">
        <f t="shared" si="9"/>
        <v>0</v>
      </c>
      <c r="S192" s="173">
        <f t="shared" si="10"/>
        <v>0</v>
      </c>
      <c r="T192" s="144">
        <f t="shared" si="11"/>
        <v>0</v>
      </c>
    </row>
    <row r="193" spans="2:20" x14ac:dyDescent="0.25">
      <c r="B193" s="122" t="s">
        <v>412</v>
      </c>
      <c r="C193" s="145" t="s">
        <v>413</v>
      </c>
      <c r="D193" s="16" t="s">
        <v>24</v>
      </c>
      <c r="E193" s="16" t="s">
        <v>16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8"/>
        <v>0</v>
      </c>
      <c r="R193" s="173">
        <f t="shared" si="9"/>
        <v>0</v>
      </c>
      <c r="S193" s="173">
        <f t="shared" si="10"/>
        <v>0</v>
      </c>
      <c r="T193" s="144">
        <f t="shared" si="11"/>
        <v>0</v>
      </c>
    </row>
    <row r="194" spans="2:20" x14ac:dyDescent="0.25">
      <c r="B194" s="122" t="s">
        <v>414</v>
      </c>
      <c r="C194" s="145" t="s">
        <v>415</v>
      </c>
      <c r="D194" s="16" t="s">
        <v>24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8"/>
        <v>0</v>
      </c>
      <c r="R194" s="173">
        <f t="shared" si="9"/>
        <v>0</v>
      </c>
      <c r="S194" s="173">
        <f t="shared" si="10"/>
        <v>0</v>
      </c>
      <c r="T194" s="144">
        <f t="shared" si="11"/>
        <v>0</v>
      </c>
    </row>
    <row r="195" spans="2:20" x14ac:dyDescent="0.25">
      <c r="B195" s="122" t="s">
        <v>416</v>
      </c>
      <c r="C195" s="145" t="s">
        <v>417</v>
      </c>
      <c r="D195" s="16" t="s">
        <v>237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8"/>
        <v>0</v>
      </c>
      <c r="R195" s="173">
        <f t="shared" si="9"/>
        <v>0</v>
      </c>
      <c r="S195" s="173">
        <f t="shared" si="10"/>
        <v>0</v>
      </c>
      <c r="T195" s="144">
        <f t="shared" si="11"/>
        <v>0</v>
      </c>
    </row>
    <row r="196" spans="2:20" x14ac:dyDescent="0.25">
      <c r="B196" s="122" t="s">
        <v>418</v>
      </c>
      <c r="C196" s="145" t="s">
        <v>419</v>
      </c>
      <c r="D196" s="16" t="s">
        <v>15</v>
      </c>
      <c r="E196" s="16" t="s">
        <v>77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8"/>
        <v>0</v>
      </c>
      <c r="R196" s="173">
        <f t="shared" si="9"/>
        <v>0</v>
      </c>
      <c r="S196" s="173">
        <f t="shared" si="10"/>
        <v>0</v>
      </c>
      <c r="T196" s="144">
        <f t="shared" si="11"/>
        <v>0</v>
      </c>
    </row>
    <row r="197" spans="2:20" x14ac:dyDescent="0.25">
      <c r="B197" s="176" t="s">
        <v>420</v>
      </c>
      <c r="C197" s="177" t="s">
        <v>421</v>
      </c>
      <c r="D197" s="41" t="s">
        <v>15</v>
      </c>
      <c r="E197" s="41" t="s">
        <v>21</v>
      </c>
      <c r="F197" s="156"/>
      <c r="G197" s="157"/>
      <c r="H197" s="156"/>
      <c r="I197" s="157"/>
      <c r="J197" s="156"/>
      <c r="K197" s="157"/>
      <c r="L197" s="156"/>
      <c r="M197" s="158"/>
      <c r="N197" s="159"/>
      <c r="O197" s="157"/>
      <c r="P197" s="157"/>
      <c r="Q197" s="178">
        <f t="shared" si="8"/>
        <v>0</v>
      </c>
      <c r="R197" s="178">
        <f t="shared" si="9"/>
        <v>0</v>
      </c>
      <c r="S197" s="178">
        <f t="shared" si="10"/>
        <v>0</v>
      </c>
      <c r="T197" s="179">
        <f t="shared" si="11"/>
        <v>0</v>
      </c>
    </row>
    <row r="198" spans="2:20" x14ac:dyDescent="0.25">
      <c r="B198" s="122" t="s">
        <v>741</v>
      </c>
      <c r="C198" s="145" t="s">
        <v>743</v>
      </c>
      <c r="D198" s="41" t="s">
        <v>15</v>
      </c>
      <c r="E198" s="16" t="s">
        <v>16</v>
      </c>
      <c r="F198" s="66">
        <v>44231</v>
      </c>
      <c r="G198" s="67">
        <v>3.5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ref="Q198:Q199" si="20">IF(F198&lt;=ExpQ1,G198,0)+IF(H198&lt;=ExpQ1,I198,0)+IF(J198&lt;=ExpQ1,K198,0)+IF(L198&lt;=ExpQ1,M198,0)+IF(N198&lt;=ExpQ1,O198,0)</f>
        <v>0</v>
      </c>
      <c r="R198" s="173">
        <f t="shared" ref="R198:R199" si="21">IF(F198&lt;=ExpH1,G198,0)+IF(H198&lt;=ExpH1,I198,0)+IF(J198&lt;=ExpH1,K198,0)+IF(L198&lt;=ExpH1,M198,0)+IF(N198&lt;=ExpH1,O198,0)</f>
        <v>0</v>
      </c>
      <c r="S198" s="173">
        <f t="shared" ref="S198:S199" si="22">IF(F198&lt;=ExpQ3,G198,0)+IF(H198&lt;=ExpQ3,I198,0)+IF(J198&lt;=ExpQ3,K198,0)+IF(L198&lt;=ExpQ3,M198,0)+IF(N198&lt;=ExpQ3,O198,0)</f>
        <v>0</v>
      </c>
      <c r="T198" s="144">
        <f t="shared" ref="T198:T199" si="23">G198+I198+K198+M198+O198</f>
        <v>3.5</v>
      </c>
    </row>
    <row r="199" spans="2:20" ht="15.75" thickBot="1" x14ac:dyDescent="0.3">
      <c r="B199" s="176" t="s">
        <v>742</v>
      </c>
      <c r="C199" s="177" t="s">
        <v>744</v>
      </c>
      <c r="D199" s="41" t="s">
        <v>15</v>
      </c>
      <c r="E199" s="41" t="s">
        <v>16</v>
      </c>
      <c r="F199" s="156"/>
      <c r="G199" s="157"/>
      <c r="H199" s="156"/>
      <c r="I199" s="157"/>
      <c r="J199" s="156"/>
      <c r="K199" s="157"/>
      <c r="L199" s="156"/>
      <c r="M199" s="158"/>
      <c r="N199" s="159"/>
      <c r="O199" s="157"/>
      <c r="P199" s="157"/>
      <c r="Q199" s="178">
        <f t="shared" si="20"/>
        <v>0</v>
      </c>
      <c r="R199" s="178">
        <f t="shared" si="21"/>
        <v>0</v>
      </c>
      <c r="S199" s="178">
        <f t="shared" si="22"/>
        <v>0</v>
      </c>
      <c r="T199" s="179">
        <f t="shared" si="23"/>
        <v>0</v>
      </c>
    </row>
    <row r="200" spans="2:20" x14ac:dyDescent="0.25">
      <c r="B200" s="184" t="s">
        <v>722</v>
      </c>
      <c r="C200" s="185" t="s">
        <v>425</v>
      </c>
      <c r="D200" s="54" t="s">
        <v>15</v>
      </c>
      <c r="E200" s="54" t="s">
        <v>16</v>
      </c>
      <c r="F200" s="66">
        <v>44231</v>
      </c>
      <c r="G200" s="67">
        <v>3.5</v>
      </c>
      <c r="H200" s="186"/>
      <c r="I200" s="187"/>
      <c r="J200" s="186"/>
      <c r="K200" s="187"/>
      <c r="L200" s="186"/>
      <c r="M200" s="188"/>
      <c r="N200" s="189"/>
      <c r="O200" s="187"/>
      <c r="P200" s="187"/>
      <c r="Q200" s="196">
        <f>IF(F200&lt;=ExpQ1,G200,0)+IF(H200&lt;=ExpQ1,I200,0)+IF(J200&lt;=ExpQ1,K200,0)+IF(L200&lt;=ExpQ1,M200,0)+IF(N200&lt;=ExpQ1,O200,0)+IF(F201&lt;=ExpQ1,0.5*G201,0)+IF(H201&lt;=ExpQ1,0.5*I201,0)+IF(J201&lt;=ExpQ1,0.5*K201,0)+IF(L201&lt;=ExpQ1,0.5*M201,0)+IF(N201&lt;=ExpQ1,0.5*O201,0)</f>
        <v>0</v>
      </c>
      <c r="R200" s="196">
        <f>IF(F200&lt;=ExpH1,G200,0)+IF(H200&lt;=ExpH1,I200,0)+IF(J200&lt;=ExpH1,K200,0)+IF(L200&lt;=ExpH1,M200,0)+IF(N200&lt;=ExpH1,O200,0)+IF(F201&lt;=ExpH1,0.5*G201,0)+IF(H201&lt;=ExpH1,0.5*I201,0)+IF(J201&lt;=ExpH1,0.5*K201,0)+IF(L201&lt;=ExpH1,0.5*M201,0)+IF(N201&lt;=ExpH1,0.5*O201,0)</f>
        <v>0</v>
      </c>
      <c r="S200" s="196">
        <f>IF(F200&lt;=ExpQ3,G200,0)+IF(H200&lt;=ExpQ3,I200,0)+IF(J200&lt;=ExpQ3,K200,0)+IF(L200&lt;=ExpQ3,M200,0)+IF(N200&lt;=ExpQ3,O200,0)+IF(F201&lt;=ExpQ3,0.5*G201,0)+IF(H201&lt;=ExpQ3,0.5*I201,0)+IF(J201&lt;=ExpQ3,0.5*K201,0)+IF(L201&lt;=ExpQ3,0.5*M201,0)+IF(N201&lt;=ExpQ3,0.5*O201,0)</f>
        <v>0</v>
      </c>
      <c r="T200" s="197">
        <f>G200+I200+K200+M200+O200+0.5*(G201+I201+K201+M201+O201)</f>
        <v>3.5</v>
      </c>
    </row>
    <row r="201" spans="2:20" ht="15.75" thickBot="1" x14ac:dyDescent="0.3">
      <c r="B201" s="190" t="s">
        <v>723</v>
      </c>
      <c r="C201" s="191" t="s">
        <v>425</v>
      </c>
      <c r="D201" s="60" t="s">
        <v>15</v>
      </c>
      <c r="E201" s="60" t="s">
        <v>16</v>
      </c>
      <c r="F201" s="192"/>
      <c r="G201" s="193"/>
      <c r="H201" s="192"/>
      <c r="I201" s="193"/>
      <c r="J201" s="192"/>
      <c r="K201" s="193"/>
      <c r="L201" s="192"/>
      <c r="M201" s="194"/>
      <c r="N201" s="195"/>
      <c r="O201" s="193"/>
      <c r="P201" s="193"/>
      <c r="Q201" s="198"/>
      <c r="R201" s="198"/>
      <c r="S201" s="198"/>
      <c r="T201" s="199"/>
    </row>
    <row r="202" spans="2:20" x14ac:dyDescent="0.25">
      <c r="B202" s="180" t="s">
        <v>426</v>
      </c>
      <c r="C202" s="181" t="s">
        <v>427</v>
      </c>
      <c r="D202" s="47" t="s">
        <v>15</v>
      </c>
      <c r="E202" s="47" t="s">
        <v>200</v>
      </c>
      <c r="F202" s="148"/>
      <c r="G202" s="149"/>
      <c r="H202" s="148"/>
      <c r="I202" s="149"/>
      <c r="J202" s="148"/>
      <c r="K202" s="149"/>
      <c r="L202" s="148"/>
      <c r="M202" s="150"/>
      <c r="N202" s="151"/>
      <c r="O202" s="149"/>
      <c r="P202" s="149"/>
      <c r="Q202" s="182">
        <f t="shared" si="8"/>
        <v>0</v>
      </c>
      <c r="R202" s="182">
        <f t="shared" si="9"/>
        <v>0</v>
      </c>
      <c r="S202" s="182">
        <f t="shared" si="10"/>
        <v>0</v>
      </c>
      <c r="T202" s="183">
        <f t="shared" si="11"/>
        <v>0</v>
      </c>
    </row>
    <row r="203" spans="2:20" x14ac:dyDescent="0.25">
      <c r="B203" s="122" t="s">
        <v>430</v>
      </c>
      <c r="C203" s="145" t="s">
        <v>431</v>
      </c>
      <c r="D203" s="16" t="s">
        <v>15</v>
      </c>
      <c r="E203" s="16" t="s">
        <v>16</v>
      </c>
      <c r="F203" s="66">
        <v>44214</v>
      </c>
      <c r="G203" s="67">
        <v>9.98E-2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8"/>
        <v>0</v>
      </c>
      <c r="R203" s="173">
        <f t="shared" si="9"/>
        <v>0</v>
      </c>
      <c r="S203" s="173">
        <f t="shared" si="10"/>
        <v>0</v>
      </c>
      <c r="T203" s="144">
        <f t="shared" si="11"/>
        <v>9.98E-2</v>
      </c>
    </row>
    <row r="204" spans="2:20" x14ac:dyDescent="0.25">
      <c r="B204" s="122" t="s">
        <v>435</v>
      </c>
      <c r="C204" s="145" t="s">
        <v>436</v>
      </c>
      <c r="D204" s="16" t="s">
        <v>24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8"/>
        <v>0</v>
      </c>
      <c r="R204" s="173">
        <f t="shared" si="9"/>
        <v>0</v>
      </c>
      <c r="S204" s="173">
        <f t="shared" si="10"/>
        <v>0</v>
      </c>
      <c r="T204" s="144">
        <f t="shared" si="11"/>
        <v>0</v>
      </c>
    </row>
    <row r="205" spans="2:20" x14ac:dyDescent="0.25">
      <c r="B205" s="122" t="s">
        <v>437</v>
      </c>
      <c r="C205" s="145" t="s">
        <v>438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8"/>
        <v>0</v>
      </c>
      <c r="R205" s="173">
        <f t="shared" si="9"/>
        <v>0</v>
      </c>
      <c r="S205" s="173">
        <f t="shared" si="10"/>
        <v>0</v>
      </c>
      <c r="T205" s="144">
        <f t="shared" si="11"/>
        <v>0</v>
      </c>
    </row>
    <row r="206" spans="2:20" x14ac:dyDescent="0.25">
      <c r="B206" s="122" t="s">
        <v>439</v>
      </c>
      <c r="C206" s="145" t="s">
        <v>440</v>
      </c>
      <c r="D206" s="16" t="s">
        <v>27</v>
      </c>
      <c r="E206" s="16" t="s">
        <v>16</v>
      </c>
      <c r="F206" s="66">
        <v>44210</v>
      </c>
      <c r="G206" s="67">
        <v>1.5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8"/>
        <v>0</v>
      </c>
      <c r="R206" s="173">
        <f t="shared" si="9"/>
        <v>0</v>
      </c>
      <c r="S206" s="173">
        <f t="shared" si="10"/>
        <v>0</v>
      </c>
      <c r="T206" s="144">
        <f t="shared" si="11"/>
        <v>1.5</v>
      </c>
    </row>
    <row r="207" spans="2:20" x14ac:dyDescent="0.25">
      <c r="B207" s="122" t="s">
        <v>445</v>
      </c>
      <c r="C207" s="145" t="s">
        <v>446</v>
      </c>
      <c r="D207" s="16" t="s">
        <v>15</v>
      </c>
      <c r="E207" s="16" t="s">
        <v>77</v>
      </c>
      <c r="F207" s="66">
        <v>44210</v>
      </c>
      <c r="G207" s="67">
        <v>24.4</v>
      </c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si="8"/>
        <v>0</v>
      </c>
      <c r="R207" s="173">
        <f t="shared" si="9"/>
        <v>0</v>
      </c>
      <c r="S207" s="173">
        <f t="shared" si="10"/>
        <v>0</v>
      </c>
      <c r="T207" s="144">
        <f t="shared" si="11"/>
        <v>24.4</v>
      </c>
    </row>
    <row r="208" spans="2:20" x14ac:dyDescent="0.25">
      <c r="B208" s="122" t="s">
        <v>447</v>
      </c>
      <c r="C208" s="145" t="s">
        <v>448</v>
      </c>
      <c r="D208" s="16" t="s">
        <v>15</v>
      </c>
      <c r="E208" s="16" t="s">
        <v>56</v>
      </c>
      <c r="F208" s="66"/>
      <c r="G208" s="67"/>
      <c r="H208" s="66"/>
      <c r="I208" s="67"/>
      <c r="J208" s="66"/>
      <c r="K208" s="67"/>
      <c r="L208" s="66"/>
      <c r="M208" s="142"/>
      <c r="N208" s="143"/>
      <c r="O208" s="67"/>
      <c r="P208" s="67"/>
      <c r="Q208" s="173">
        <f t="shared" si="8"/>
        <v>0</v>
      </c>
      <c r="R208" s="173">
        <f t="shared" si="9"/>
        <v>0</v>
      </c>
      <c r="S208" s="173">
        <f t="shared" si="10"/>
        <v>0</v>
      </c>
      <c r="T208" s="144">
        <f t="shared" si="11"/>
        <v>0</v>
      </c>
    </row>
    <row r="209" spans="2:20" x14ac:dyDescent="0.25">
      <c r="B209" s="122" t="s">
        <v>734</v>
      </c>
      <c r="C209" s="145" t="s">
        <v>629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>IF(F209&lt;=ExpQ1,G209,0)+IF(H209&lt;=ExpQ1,I209,0)+IF(J209&lt;=ExpQ1,K209,0)+IF(L209&lt;=ExpQ1,M209,0)+IF(N209&lt;=ExpQ1,O209,0)</f>
        <v>0</v>
      </c>
      <c r="R209" s="173">
        <f>IF(F209&lt;=ExpH1,G209,0)+IF(H209&lt;=ExpH1,I209,0)+IF(J209&lt;=ExpH1,K209,0)+IF(L209&lt;=ExpH1,M209,0)+IF(N209&lt;=ExpH1,O209,0)</f>
        <v>0</v>
      </c>
      <c r="S209" s="173">
        <f>IF(F209&lt;=ExpQ3,G209,0)+IF(H209&lt;=ExpQ3,I209,0)+IF(J209&lt;=ExpQ3,K209,0)+IF(L209&lt;=ExpQ3,M209,0)+IF(N209&lt;=ExpQ3,O209,0)</f>
        <v>0</v>
      </c>
      <c r="T209" s="144">
        <f>G209+I209+K209+M209+O209</f>
        <v>0</v>
      </c>
    </row>
    <row r="210" spans="2:20" x14ac:dyDescent="0.25">
      <c r="B210" s="122" t="s">
        <v>735</v>
      </c>
      <c r="C210" s="145" t="s">
        <v>685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67"/>
      <c r="Q210" s="173">
        <f>IF(F210&lt;=ExpQ1,G210,0)+IF(H210&lt;=ExpQ1,I210,0)+IF(J210&lt;=ExpQ1,K210,0)+IF(L210&lt;=ExpQ1,M210,0)+IF(N210&lt;=ExpQ1,O210,0)</f>
        <v>0</v>
      </c>
      <c r="R210" s="173">
        <f>IF(F210&lt;=ExpH1,G210,0)+IF(H210&lt;=ExpH1,I210,0)+IF(J210&lt;=ExpH1,K210,0)+IF(L210&lt;=ExpH1,M210,0)+IF(N210&lt;=ExpH1,O210,0)</f>
        <v>0</v>
      </c>
      <c r="S210" s="173">
        <f>IF(F210&lt;=ExpQ3,G210,0)+IF(H210&lt;=ExpQ3,I210,0)+IF(J210&lt;=ExpQ3,K210,0)+IF(L210&lt;=ExpQ3,M210,0)+IF(N210&lt;=ExpQ3,O210,0)</f>
        <v>0</v>
      </c>
      <c r="T210" s="144">
        <f>G210+I210+K210+M210+O210</f>
        <v>0</v>
      </c>
    </row>
    <row r="211" spans="2:20" x14ac:dyDescent="0.25">
      <c r="B211" s="122" t="s">
        <v>736</v>
      </c>
      <c r="C211" s="145" t="s">
        <v>733</v>
      </c>
      <c r="D211" s="16" t="s">
        <v>15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67"/>
      <c r="Q211" s="173"/>
      <c r="R211" s="173"/>
      <c r="S211" s="173"/>
      <c r="T211" s="144">
        <f>G211+I211+K211+M211+O211</f>
        <v>0</v>
      </c>
    </row>
    <row r="212" spans="2:20" x14ac:dyDescent="0.25">
      <c r="B212" s="122" t="s">
        <v>734</v>
      </c>
      <c r="C212" s="145" t="s">
        <v>362</v>
      </c>
      <c r="D212" s="16" t="s">
        <v>24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>IF(F212&lt;=ExpQ1,G212,0)+IF(H212&lt;=ExpQ1,I212,0)+IF(J212&lt;=ExpQ1,K212,0)+IF(L212&lt;=ExpQ1,M212,0)+IF(N212&lt;=ExpQ1,O212,0)</f>
        <v>0</v>
      </c>
      <c r="R212" s="173">
        <f>IF(F212&lt;=ExpH1,G212,0)+IF(H212&lt;=ExpH1,I212,0)+IF(J212&lt;=ExpH1,K212,0)+IF(L212&lt;=ExpH1,M212,0)+IF(N212&lt;=ExpH1,O212,0)</f>
        <v>0</v>
      </c>
      <c r="S212" s="173">
        <f>IF(F212&lt;=ExpQ3,G212,0)+IF(H212&lt;=ExpQ3,I212,0)+IF(J212&lt;=ExpQ3,K212,0)+IF(L212&lt;=ExpQ3,M212,0)+IF(N212&lt;=ExpQ3,O212,0)</f>
        <v>0</v>
      </c>
      <c r="T212" s="144">
        <f>G212+I212+K212+M212+O212</f>
        <v>0</v>
      </c>
    </row>
    <row r="213" spans="2:20" x14ac:dyDescent="0.25">
      <c r="B213" s="122" t="s">
        <v>451</v>
      </c>
      <c r="C213" s="145" t="s">
        <v>452</v>
      </c>
      <c r="D213" s="16" t="s">
        <v>15</v>
      </c>
      <c r="E213" s="16" t="s">
        <v>56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8"/>
        <v>0</v>
      </c>
      <c r="R213" s="173">
        <f t="shared" si="9"/>
        <v>0</v>
      </c>
      <c r="S213" s="173">
        <f t="shared" si="10"/>
        <v>0</v>
      </c>
      <c r="T213" s="144">
        <f t="shared" si="11"/>
        <v>0</v>
      </c>
    </row>
    <row r="214" spans="2:20" x14ac:dyDescent="0.25">
      <c r="B214" s="122" t="s">
        <v>453</v>
      </c>
      <c r="C214" s="145" t="s">
        <v>454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8"/>
        <v>0</v>
      </c>
      <c r="R214" s="173">
        <f t="shared" si="9"/>
        <v>0</v>
      </c>
      <c r="S214" s="173">
        <f t="shared" si="10"/>
        <v>0</v>
      </c>
      <c r="T214" s="144">
        <f t="shared" si="11"/>
        <v>0</v>
      </c>
    </row>
    <row r="215" spans="2:20" x14ac:dyDescent="0.25">
      <c r="B215" s="122" t="s">
        <v>455</v>
      </c>
      <c r="C215" s="145" t="s">
        <v>456</v>
      </c>
      <c r="D215" s="16" t="s">
        <v>15</v>
      </c>
      <c r="E215" s="16" t="s">
        <v>200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8"/>
        <v>0</v>
      </c>
      <c r="R215" s="173">
        <f t="shared" si="9"/>
        <v>0</v>
      </c>
      <c r="S215" s="173">
        <f t="shared" si="10"/>
        <v>0</v>
      </c>
      <c r="T215" s="144">
        <f t="shared" si="11"/>
        <v>0</v>
      </c>
    </row>
    <row r="216" spans="2:20" x14ac:dyDescent="0.25">
      <c r="B216" s="122" t="s">
        <v>457</v>
      </c>
      <c r="C216" s="145" t="s">
        <v>458</v>
      </c>
      <c r="D216" s="16" t="s">
        <v>15</v>
      </c>
      <c r="E216" s="16" t="s">
        <v>200</v>
      </c>
      <c r="F216" s="66">
        <v>44243</v>
      </c>
      <c r="G216" s="67">
        <v>4.3499999999999996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8"/>
        <v>0</v>
      </c>
      <c r="R216" s="173">
        <f t="shared" si="9"/>
        <v>0</v>
      </c>
      <c r="S216" s="173">
        <f t="shared" si="10"/>
        <v>0</v>
      </c>
      <c r="T216" s="144">
        <f t="shared" si="11"/>
        <v>4.3499999999999996</v>
      </c>
    </row>
    <row r="217" spans="2:20" x14ac:dyDescent="0.25">
      <c r="B217" s="122" t="s">
        <v>459</v>
      </c>
      <c r="C217" s="145" t="s">
        <v>460</v>
      </c>
      <c r="D217" s="16" t="s">
        <v>15</v>
      </c>
      <c r="E217" s="16" t="s">
        <v>200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ref="Q217:Q257" si="24">IF(F217&lt;=ExpQ1,G217,0)+IF(H217&lt;=ExpQ1,I217,0)+IF(J217&lt;=ExpQ1,K217,0)+IF(L217&lt;=ExpQ1,M217,0)+IF(N217&lt;=ExpQ1,O217,0)</f>
        <v>0</v>
      </c>
      <c r="R217" s="173">
        <f t="shared" ref="R217:R257" si="25">IF(F217&lt;=ExpH1,G217,0)+IF(H217&lt;=ExpH1,I217,0)+IF(J217&lt;=ExpH1,K217,0)+IF(L217&lt;=ExpH1,M217,0)+IF(N217&lt;=ExpH1,O217,0)</f>
        <v>0</v>
      </c>
      <c r="S217" s="173">
        <f t="shared" ref="S217:S257" si="26">IF(F217&lt;=ExpQ3,G217,0)+IF(H217&lt;=ExpQ3,I217,0)+IF(J217&lt;=ExpQ3,K217,0)+IF(L217&lt;=ExpQ3,M217,0)+IF(N217&lt;=ExpQ3,O217,0)</f>
        <v>0</v>
      </c>
      <c r="T217" s="144">
        <f t="shared" ref="T217:T279" si="27">G217+I217+K217+M217+O217</f>
        <v>0</v>
      </c>
    </row>
    <row r="218" spans="2:20" x14ac:dyDescent="0.25">
      <c r="B218" s="122" t="s">
        <v>461</v>
      </c>
      <c r="C218" s="145" t="s">
        <v>462</v>
      </c>
      <c r="D218" s="16" t="s">
        <v>15</v>
      </c>
      <c r="E218" s="16" t="s">
        <v>21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 t="shared" si="24"/>
        <v>0</v>
      </c>
      <c r="R218" s="173">
        <f t="shared" si="25"/>
        <v>0</v>
      </c>
      <c r="S218" s="173">
        <f t="shared" si="26"/>
        <v>0</v>
      </c>
      <c r="T218" s="144">
        <f t="shared" si="27"/>
        <v>0</v>
      </c>
    </row>
    <row r="219" spans="2:20" x14ac:dyDescent="0.25">
      <c r="B219" s="122" t="s">
        <v>463</v>
      </c>
      <c r="C219" s="145" t="s">
        <v>464</v>
      </c>
      <c r="D219" s="16" t="s">
        <v>15</v>
      </c>
      <c r="E219" s="16" t="s">
        <v>21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 t="shared" si="24"/>
        <v>0</v>
      </c>
      <c r="R219" s="173">
        <f t="shared" si="25"/>
        <v>0</v>
      </c>
      <c r="S219" s="173">
        <f t="shared" si="26"/>
        <v>0</v>
      </c>
      <c r="T219" s="144">
        <f t="shared" si="27"/>
        <v>0</v>
      </c>
    </row>
    <row r="220" spans="2:20" x14ac:dyDescent="0.25">
      <c r="B220" s="122" t="s">
        <v>467</v>
      </c>
      <c r="C220" s="145" t="s">
        <v>468</v>
      </c>
      <c r="D220" s="16" t="s">
        <v>15</v>
      </c>
      <c r="E220" s="16" t="s">
        <v>200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>
        <f t="shared" si="24"/>
        <v>0</v>
      </c>
      <c r="R220" s="173">
        <f t="shared" si="25"/>
        <v>0</v>
      </c>
      <c r="S220" s="173">
        <f t="shared" si="26"/>
        <v>0</v>
      </c>
      <c r="T220" s="144">
        <f t="shared" si="27"/>
        <v>0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24"/>
        <v>0</v>
      </c>
      <c r="R221" s="173">
        <f t="shared" si="25"/>
        <v>0</v>
      </c>
      <c r="S221" s="173">
        <f t="shared" si="26"/>
        <v>0</v>
      </c>
      <c r="T221" s="144">
        <f t="shared" si="27"/>
        <v>0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>
        <f t="shared" si="24"/>
        <v>0</v>
      </c>
      <c r="R222" s="173">
        <f t="shared" si="25"/>
        <v>0</v>
      </c>
      <c r="S222" s="173">
        <f t="shared" si="26"/>
        <v>0</v>
      </c>
      <c r="T222" s="144">
        <f t="shared" si="27"/>
        <v>0</v>
      </c>
    </row>
    <row r="223" spans="2:20" x14ac:dyDescent="0.25">
      <c r="B223" s="122" t="s">
        <v>473</v>
      </c>
      <c r="C223" s="145" t="s">
        <v>669</v>
      </c>
      <c r="D223" s="16" t="s">
        <v>15</v>
      </c>
      <c r="E223" s="16" t="s">
        <v>475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 t="shared" si="24"/>
        <v>0</v>
      </c>
      <c r="R223" s="173">
        <f t="shared" si="25"/>
        <v>0</v>
      </c>
      <c r="S223" s="173">
        <f t="shared" si="26"/>
        <v>0</v>
      </c>
      <c r="T223" s="144">
        <f t="shared" si="27"/>
        <v>0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 t="shared" si="24"/>
        <v>0</v>
      </c>
      <c r="R224" s="173">
        <f t="shared" si="25"/>
        <v>0</v>
      </c>
      <c r="S224" s="173">
        <f t="shared" si="26"/>
        <v>0</v>
      </c>
      <c r="T224" s="144">
        <f t="shared" si="27"/>
        <v>0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4"/>
        <v>0</v>
      </c>
      <c r="R225" s="173">
        <f t="shared" si="25"/>
        <v>0</v>
      </c>
      <c r="S225" s="173">
        <f t="shared" si="26"/>
        <v>0</v>
      </c>
      <c r="T225" s="144">
        <f t="shared" si="27"/>
        <v>0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/>
      <c r="G226" s="67"/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4"/>
        <v>0</v>
      </c>
      <c r="R226" s="173">
        <f t="shared" si="25"/>
        <v>0</v>
      </c>
      <c r="S226" s="173">
        <f t="shared" si="26"/>
        <v>0</v>
      </c>
      <c r="T226" s="144">
        <f t="shared" si="27"/>
        <v>0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/>
      <c r="G227" s="67"/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24"/>
        <v>0</v>
      </c>
      <c r="R227" s="173">
        <f t="shared" si="25"/>
        <v>0</v>
      </c>
      <c r="S227" s="173">
        <f t="shared" si="26"/>
        <v>0</v>
      </c>
      <c r="T227" s="144">
        <f t="shared" si="27"/>
        <v>0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24"/>
        <v>0</v>
      </c>
      <c r="R228" s="173">
        <f t="shared" si="25"/>
        <v>0</v>
      </c>
      <c r="S228" s="173">
        <f t="shared" si="26"/>
        <v>0</v>
      </c>
      <c r="T228" s="144">
        <f t="shared" si="27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24"/>
        <v>0</v>
      </c>
      <c r="R229" s="173">
        <f t="shared" si="25"/>
        <v>0</v>
      </c>
      <c r="S229" s="173">
        <f t="shared" si="26"/>
        <v>0</v>
      </c>
      <c r="T229" s="144">
        <f t="shared" si="27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44200</v>
      </c>
      <c r="G230" s="67">
        <v>0.66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24"/>
        <v>0</v>
      </c>
      <c r="R230" s="173">
        <f t="shared" si="25"/>
        <v>0</v>
      </c>
      <c r="S230" s="173">
        <f t="shared" si="26"/>
        <v>0</v>
      </c>
      <c r="T230" s="144">
        <f t="shared" si="27"/>
        <v>0.66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24"/>
        <v>0</v>
      </c>
      <c r="R231" s="173">
        <f t="shared" si="25"/>
        <v>0</v>
      </c>
      <c r="S231" s="173">
        <f t="shared" si="26"/>
        <v>0</v>
      </c>
      <c r="T231" s="144">
        <f t="shared" si="27"/>
        <v>0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24"/>
        <v>0</v>
      </c>
      <c r="R232" s="173">
        <f t="shared" si="25"/>
        <v>0</v>
      </c>
      <c r="S232" s="173">
        <f t="shared" si="26"/>
        <v>0</v>
      </c>
      <c r="T232" s="144">
        <f>G232+I232+K232+M232+O232</f>
        <v>0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24"/>
        <v>0</v>
      </c>
      <c r="R233" s="173">
        <f t="shared" si="25"/>
        <v>0</v>
      </c>
      <c r="S233" s="173">
        <f t="shared" si="26"/>
        <v>0</v>
      </c>
      <c r="T233" s="144">
        <f t="shared" si="27"/>
        <v>0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24"/>
        <v>0</v>
      </c>
      <c r="R234" s="173">
        <f t="shared" si="25"/>
        <v>0</v>
      </c>
      <c r="S234" s="173">
        <f t="shared" si="26"/>
        <v>0</v>
      </c>
      <c r="T234" s="144">
        <f t="shared" si="27"/>
        <v>0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24"/>
        <v>0</v>
      </c>
      <c r="R235" s="173">
        <f t="shared" si="25"/>
        <v>0</v>
      </c>
      <c r="S235" s="173">
        <f t="shared" si="26"/>
        <v>0</v>
      </c>
      <c r="T235" s="144">
        <f t="shared" si="27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44252</v>
      </c>
      <c r="G236" s="67">
        <v>0.42680000000000001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24"/>
        <v>0</v>
      </c>
      <c r="R236" s="173">
        <f t="shared" si="25"/>
        <v>0</v>
      </c>
      <c r="S236" s="173">
        <f t="shared" si="26"/>
        <v>0</v>
      </c>
      <c r="T236" s="144">
        <f t="shared" si="27"/>
        <v>0.42680000000000001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44252</v>
      </c>
      <c r="G237" s="67">
        <v>37.6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24"/>
        <v>0</v>
      </c>
      <c r="R237" s="173">
        <f t="shared" si="25"/>
        <v>0</v>
      </c>
      <c r="S237" s="173">
        <f t="shared" si="26"/>
        <v>0</v>
      </c>
      <c r="T237" s="144">
        <f t="shared" si="27"/>
        <v>37.6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/>
      <c r="G238" s="67"/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24"/>
        <v>0</v>
      </c>
      <c r="R238" s="173">
        <f t="shared" si="25"/>
        <v>0</v>
      </c>
      <c r="S238" s="173">
        <f t="shared" si="26"/>
        <v>0</v>
      </c>
      <c r="T238" s="144">
        <f t="shared" si="27"/>
        <v>0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/>
      <c r="G239" s="67"/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24"/>
        <v>0</v>
      </c>
      <c r="R239" s="173">
        <f t="shared" si="25"/>
        <v>0</v>
      </c>
      <c r="S239" s="173">
        <f t="shared" si="26"/>
        <v>0</v>
      </c>
      <c r="T239" s="144">
        <f t="shared" si="27"/>
        <v>0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/>
      <c r="G240" s="161"/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24"/>
        <v>0</v>
      </c>
      <c r="R240" s="173">
        <f t="shared" si="25"/>
        <v>0</v>
      </c>
      <c r="S240" s="173">
        <f t="shared" si="26"/>
        <v>0</v>
      </c>
      <c r="T240" s="163">
        <f t="shared" si="27"/>
        <v>0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24"/>
        <v>0</v>
      </c>
      <c r="R241" s="173">
        <f t="shared" si="25"/>
        <v>0</v>
      </c>
      <c r="S241" s="173">
        <f t="shared" si="26"/>
        <v>0</v>
      </c>
      <c r="T241" s="144">
        <f t="shared" si="27"/>
        <v>0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24"/>
        <v>0</v>
      </c>
      <c r="R242" s="173">
        <f t="shared" si="25"/>
        <v>0</v>
      </c>
      <c r="S242" s="173">
        <f t="shared" si="26"/>
        <v>0</v>
      </c>
      <c r="T242" s="144">
        <f t="shared" si="27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24"/>
        <v>0</v>
      </c>
      <c r="R243" s="173">
        <f t="shared" si="25"/>
        <v>0</v>
      </c>
      <c r="S243" s="173">
        <f t="shared" si="26"/>
        <v>0</v>
      </c>
      <c r="T243" s="144">
        <f t="shared" si="27"/>
        <v>0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24"/>
        <v>0</v>
      </c>
      <c r="R244" s="173">
        <f t="shared" si="25"/>
        <v>0</v>
      </c>
      <c r="S244" s="173">
        <f t="shared" si="26"/>
        <v>0</v>
      </c>
      <c r="T244" s="144">
        <f t="shared" si="27"/>
        <v>0</v>
      </c>
    </row>
    <row r="245" spans="2:20" x14ac:dyDescent="0.25">
      <c r="B245" s="122" t="s">
        <v>745</v>
      </c>
      <c r="C245" s="145" t="s">
        <v>746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ref="Q245" si="28">IF(F245&lt;=ExpQ1,G245,0)+IF(H245&lt;=ExpQ1,I245,0)+IF(J245&lt;=ExpQ1,K245,0)+IF(L245&lt;=ExpQ1,M245,0)+IF(N245&lt;=ExpQ1,O245,0)</f>
        <v>0</v>
      </c>
      <c r="R245" s="173">
        <f t="shared" ref="R245" si="29">IF(F245&lt;=ExpH1,G245,0)+IF(H245&lt;=ExpH1,I245,0)+IF(J245&lt;=ExpH1,K245,0)+IF(L245&lt;=ExpH1,M245,0)+IF(N245&lt;=ExpH1,O245,0)</f>
        <v>0</v>
      </c>
      <c r="S245" s="173">
        <f t="shared" ref="S245" si="30">IF(F245&lt;=ExpQ3,G245,0)+IF(H245&lt;=ExpQ3,I245,0)+IF(J245&lt;=ExpQ3,K245,0)+IF(L245&lt;=ExpQ3,M245,0)+IF(N245&lt;=ExpQ3,O245,0)</f>
        <v>0</v>
      </c>
      <c r="T245" s="144">
        <f t="shared" ref="T245" si="31">G245+I245+K245+M245+O245</f>
        <v>0</v>
      </c>
    </row>
    <row r="246" spans="2:20" x14ac:dyDescent="0.25">
      <c r="B246" s="122" t="s">
        <v>520</v>
      </c>
      <c r="C246" s="145" t="s">
        <v>521</v>
      </c>
      <c r="D246" s="16" t="s">
        <v>24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24"/>
        <v>0</v>
      </c>
      <c r="R246" s="173">
        <f t="shared" si="25"/>
        <v>0</v>
      </c>
      <c r="S246" s="173">
        <f t="shared" si="26"/>
        <v>0</v>
      </c>
      <c r="T246" s="144">
        <f t="shared" si="27"/>
        <v>0</v>
      </c>
    </row>
    <row r="247" spans="2:20" x14ac:dyDescent="0.25">
      <c r="B247" s="122" t="s">
        <v>524</v>
      </c>
      <c r="C247" s="145" t="s">
        <v>525</v>
      </c>
      <c r="D247" s="16" t="s">
        <v>24</v>
      </c>
      <c r="E247" s="16" t="s">
        <v>16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24"/>
        <v>0</v>
      </c>
      <c r="R247" s="173">
        <f t="shared" si="25"/>
        <v>0</v>
      </c>
      <c r="S247" s="173">
        <f t="shared" si="26"/>
        <v>0</v>
      </c>
      <c r="T247" s="144">
        <f t="shared" si="27"/>
        <v>0</v>
      </c>
    </row>
    <row r="248" spans="2:20" x14ac:dyDescent="0.25">
      <c r="B248" s="122" t="s">
        <v>526</v>
      </c>
      <c r="C248" s="145" t="s">
        <v>527</v>
      </c>
      <c r="D248" s="16" t="s">
        <v>15</v>
      </c>
      <c r="E248" s="16" t="s">
        <v>77</v>
      </c>
      <c r="F248" s="66"/>
      <c r="G248" s="67"/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24"/>
        <v>0</v>
      </c>
      <c r="R248" s="173">
        <f t="shared" si="25"/>
        <v>0</v>
      </c>
      <c r="S248" s="173">
        <f t="shared" si="26"/>
        <v>0</v>
      </c>
      <c r="T248" s="144">
        <f t="shared" si="27"/>
        <v>0</v>
      </c>
    </row>
    <row r="249" spans="2:20" x14ac:dyDescent="0.25">
      <c r="B249" s="122" t="s">
        <v>528</v>
      </c>
      <c r="C249" s="145" t="s">
        <v>529</v>
      </c>
      <c r="D249" s="16" t="s">
        <v>15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24"/>
        <v>0</v>
      </c>
      <c r="R249" s="173">
        <f t="shared" si="25"/>
        <v>0</v>
      </c>
      <c r="S249" s="173">
        <f t="shared" si="26"/>
        <v>0</v>
      </c>
      <c r="T249" s="144">
        <f t="shared" si="27"/>
        <v>0</v>
      </c>
    </row>
    <row r="250" spans="2:20" x14ac:dyDescent="0.25">
      <c r="B250" s="122" t="s">
        <v>530</v>
      </c>
      <c r="C250" s="145" t="s">
        <v>531</v>
      </c>
      <c r="D250" s="16" t="s">
        <v>15</v>
      </c>
      <c r="E250" s="16" t="s">
        <v>200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24"/>
        <v>0</v>
      </c>
      <c r="R250" s="173">
        <f t="shared" si="25"/>
        <v>0</v>
      </c>
      <c r="S250" s="173">
        <f t="shared" si="26"/>
        <v>0</v>
      </c>
      <c r="T250" s="144">
        <f t="shared" si="27"/>
        <v>0</v>
      </c>
    </row>
    <row r="251" spans="2:20" x14ac:dyDescent="0.25">
      <c r="B251" s="122" t="s">
        <v>532</v>
      </c>
      <c r="C251" s="145" t="s">
        <v>533</v>
      </c>
      <c r="D251" s="16" t="s">
        <v>15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24"/>
        <v>0</v>
      </c>
      <c r="R251" s="173">
        <f t="shared" si="25"/>
        <v>0</v>
      </c>
      <c r="S251" s="173">
        <f t="shared" si="26"/>
        <v>0</v>
      </c>
      <c r="T251" s="144">
        <f t="shared" si="27"/>
        <v>0</v>
      </c>
    </row>
    <row r="252" spans="2:20" x14ac:dyDescent="0.25">
      <c r="B252" s="122" t="s">
        <v>534</v>
      </c>
      <c r="C252" s="145" t="s">
        <v>535</v>
      </c>
      <c r="D252" s="16" t="s">
        <v>15</v>
      </c>
      <c r="E252" s="16" t="s">
        <v>16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24"/>
        <v>0</v>
      </c>
      <c r="R252" s="173">
        <f t="shared" si="25"/>
        <v>0</v>
      </c>
      <c r="S252" s="173">
        <f t="shared" si="26"/>
        <v>0</v>
      </c>
      <c r="T252" s="144">
        <f t="shared" si="27"/>
        <v>0</v>
      </c>
    </row>
    <row r="253" spans="2:20" x14ac:dyDescent="0.25">
      <c r="B253" s="122" t="s">
        <v>747</v>
      </c>
      <c r="C253" s="145" t="s">
        <v>748</v>
      </c>
      <c r="D253" s="16" t="s">
        <v>15</v>
      </c>
      <c r="E253" s="16" t="s">
        <v>16</v>
      </c>
      <c r="F253" s="66"/>
      <c r="G253" s="67"/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ref="Q253" si="32">IF(F253&lt;=ExpQ1,G253,0)+IF(H253&lt;=ExpQ1,I253,0)+IF(J253&lt;=ExpQ1,K253,0)+IF(L253&lt;=ExpQ1,M253,0)+IF(N253&lt;=ExpQ1,O253,0)</f>
        <v>0</v>
      </c>
      <c r="R253" s="173">
        <f t="shared" ref="R253" si="33">IF(F253&lt;=ExpH1,G253,0)+IF(H253&lt;=ExpH1,I253,0)+IF(J253&lt;=ExpH1,K253,0)+IF(L253&lt;=ExpH1,M253,0)+IF(N253&lt;=ExpH1,O253,0)</f>
        <v>0</v>
      </c>
      <c r="S253" s="173">
        <f t="shared" ref="S253" si="34">IF(F253&lt;=ExpQ3,G253,0)+IF(H253&lt;=ExpQ3,I253,0)+IF(J253&lt;=ExpQ3,K253,0)+IF(L253&lt;=ExpQ3,M253,0)+IF(N253&lt;=ExpQ3,O253,0)</f>
        <v>0</v>
      </c>
      <c r="T253" s="144">
        <f t="shared" ref="T253" si="35">G253+I253+K253+M253+O253</f>
        <v>0</v>
      </c>
    </row>
    <row r="254" spans="2:20" x14ac:dyDescent="0.25">
      <c r="B254" s="122" t="s">
        <v>540</v>
      </c>
      <c r="C254" s="145" t="s">
        <v>541</v>
      </c>
      <c r="D254" s="16" t="s">
        <v>15</v>
      </c>
      <c r="E254" s="16" t="s">
        <v>77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24"/>
        <v>0</v>
      </c>
      <c r="R254" s="173">
        <f t="shared" si="25"/>
        <v>0</v>
      </c>
      <c r="S254" s="173">
        <f t="shared" si="26"/>
        <v>0</v>
      </c>
      <c r="T254" s="144">
        <f t="shared" si="27"/>
        <v>0</v>
      </c>
    </row>
    <row r="255" spans="2:20" x14ac:dyDescent="0.25">
      <c r="B255" s="122" t="s">
        <v>542</v>
      </c>
      <c r="C255" s="145" t="s">
        <v>543</v>
      </c>
      <c r="D255" s="16" t="s">
        <v>15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24"/>
        <v>0</v>
      </c>
      <c r="R255" s="173">
        <f t="shared" si="25"/>
        <v>0</v>
      </c>
      <c r="S255" s="173">
        <f t="shared" si="26"/>
        <v>0</v>
      </c>
      <c r="T255" s="144">
        <f t="shared" si="27"/>
        <v>0</v>
      </c>
    </row>
    <row r="256" spans="2:20" x14ac:dyDescent="0.25">
      <c r="B256" s="122" t="s">
        <v>544</v>
      </c>
      <c r="C256" s="145" t="s">
        <v>545</v>
      </c>
      <c r="D256" s="16" t="s">
        <v>15</v>
      </c>
      <c r="E256" s="16" t="s">
        <v>77</v>
      </c>
      <c r="F256" s="66"/>
      <c r="G256" s="67"/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24"/>
        <v>0</v>
      </c>
      <c r="R256" s="173">
        <f t="shared" si="25"/>
        <v>0</v>
      </c>
      <c r="S256" s="173">
        <f t="shared" si="26"/>
        <v>0</v>
      </c>
      <c r="T256" s="144">
        <f t="shared" si="27"/>
        <v>0</v>
      </c>
    </row>
    <row r="257" spans="2:20" x14ac:dyDescent="0.25">
      <c r="B257" s="122" t="s">
        <v>548</v>
      </c>
      <c r="C257" s="145" t="s">
        <v>549</v>
      </c>
      <c r="D257" s="16" t="s">
        <v>15</v>
      </c>
      <c r="E257" s="16" t="s">
        <v>21</v>
      </c>
      <c r="F257" s="66"/>
      <c r="G257" s="67"/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24"/>
        <v>0</v>
      </c>
      <c r="R257" s="173">
        <f t="shared" si="25"/>
        <v>0</v>
      </c>
      <c r="S257" s="173">
        <f t="shared" si="26"/>
        <v>0</v>
      </c>
      <c r="T257" s="144">
        <f t="shared" si="27"/>
        <v>0</v>
      </c>
    </row>
    <row r="258" spans="2:20" x14ac:dyDescent="0.25">
      <c r="B258" s="140" t="s">
        <v>557</v>
      </c>
      <c r="C258" s="141" t="s">
        <v>584</v>
      </c>
      <c r="D258" s="141" t="s">
        <v>55</v>
      </c>
      <c r="E258" s="24" t="s">
        <v>56</v>
      </c>
      <c r="F258" s="25">
        <v>44238</v>
      </c>
      <c r="G258" s="26">
        <v>1.48</v>
      </c>
      <c r="H258" s="25"/>
      <c r="I258" s="26"/>
      <c r="J258" s="25"/>
      <c r="K258" s="26"/>
      <c r="L258" s="25"/>
      <c r="M258" s="26"/>
      <c r="N258" s="27"/>
      <c r="O258" s="26"/>
      <c r="P258" s="26"/>
      <c r="Q258" s="26"/>
      <c r="R258" s="26"/>
      <c r="S258" s="26"/>
      <c r="T258" s="28">
        <f t="shared" si="27"/>
        <v>1.48</v>
      </c>
    </row>
    <row r="259" spans="2:20" x14ac:dyDescent="0.25">
      <c r="B259" s="140" t="s">
        <v>563</v>
      </c>
      <c r="C259" s="141" t="s">
        <v>590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27"/>
        <v>0</v>
      </c>
    </row>
    <row r="260" spans="2:20" x14ac:dyDescent="0.25">
      <c r="B260" s="140" t="s">
        <v>554</v>
      </c>
      <c r="C260" s="141" t="s">
        <v>581</v>
      </c>
      <c r="D260" s="141" t="s">
        <v>55</v>
      </c>
      <c r="E260" s="24" t="s">
        <v>56</v>
      </c>
      <c r="F260" s="25"/>
      <c r="G260" s="26"/>
      <c r="H260" s="25"/>
      <c r="I260" s="26"/>
      <c r="J260" s="25"/>
      <c r="K260" s="26"/>
      <c r="L260" s="25"/>
      <c r="M260" s="81"/>
      <c r="N260" s="27"/>
      <c r="O260" s="26"/>
      <c r="P260" s="26"/>
      <c r="Q260" s="26"/>
      <c r="R260" s="26"/>
      <c r="S260" s="26"/>
      <c r="T260" s="28">
        <f t="shared" si="27"/>
        <v>0</v>
      </c>
    </row>
    <row r="261" spans="2:20" x14ac:dyDescent="0.25">
      <c r="B261" s="140" t="s">
        <v>53</v>
      </c>
      <c r="C261" s="146" t="s">
        <v>54</v>
      </c>
      <c r="D261" s="141" t="s">
        <v>55</v>
      </c>
      <c r="E261" s="24" t="s">
        <v>56</v>
      </c>
      <c r="F261" s="25"/>
      <c r="G261" s="26"/>
      <c r="H261" s="25"/>
      <c r="I261" s="26"/>
      <c r="J261" s="25"/>
      <c r="K261" s="26"/>
      <c r="L261" s="25"/>
      <c r="M261" s="81"/>
      <c r="N261" s="27"/>
      <c r="O261" s="26"/>
      <c r="P261" s="26"/>
      <c r="Q261" s="26"/>
      <c r="R261" s="26"/>
      <c r="S261" s="26"/>
      <c r="T261" s="28">
        <f t="shared" si="27"/>
        <v>0</v>
      </c>
    </row>
    <row r="262" spans="2:20" x14ac:dyDescent="0.25">
      <c r="B262" s="140" t="s">
        <v>556</v>
      </c>
      <c r="C262" s="146" t="s">
        <v>583</v>
      </c>
      <c r="D262" s="141" t="s">
        <v>55</v>
      </c>
      <c r="E262" s="24" t="s">
        <v>56</v>
      </c>
      <c r="F262" s="25">
        <v>44238</v>
      </c>
      <c r="G262" s="26">
        <v>1.76</v>
      </c>
      <c r="H262" s="25"/>
      <c r="I262" s="26"/>
      <c r="J262" s="25"/>
      <c r="K262" s="26"/>
      <c r="L262" s="25"/>
      <c r="M262" s="81"/>
      <c r="N262" s="27"/>
      <c r="O262" s="26"/>
      <c r="P262" s="26"/>
      <c r="Q262" s="26"/>
      <c r="R262" s="26"/>
      <c r="S262" s="26"/>
      <c r="T262" s="28">
        <f t="shared" si="27"/>
        <v>1.76</v>
      </c>
    </row>
    <row r="263" spans="2:20" x14ac:dyDescent="0.25">
      <c r="B263" s="140" t="s">
        <v>61</v>
      </c>
      <c r="C263" s="146" t="s">
        <v>62</v>
      </c>
      <c r="D263" s="141" t="s">
        <v>55</v>
      </c>
      <c r="E263" s="24" t="s">
        <v>56</v>
      </c>
      <c r="F263" s="25">
        <v>44232</v>
      </c>
      <c r="G263" s="26">
        <v>0.20499999999999999</v>
      </c>
      <c r="H263" s="25"/>
      <c r="I263" s="26"/>
      <c r="J263" s="25"/>
      <c r="K263" s="26"/>
      <c r="L263" s="25"/>
      <c r="M263" s="81"/>
      <c r="N263" s="27"/>
      <c r="O263" s="26"/>
      <c r="P263" s="26"/>
      <c r="Q263" s="26"/>
      <c r="R263" s="26"/>
      <c r="S263" s="26"/>
      <c r="T263" s="28">
        <f t="shared" si="27"/>
        <v>0.20499999999999999</v>
      </c>
    </row>
    <row r="264" spans="2:20" x14ac:dyDescent="0.25">
      <c r="B264" s="140" t="s">
        <v>71</v>
      </c>
      <c r="C264" s="146" t="s">
        <v>72</v>
      </c>
      <c r="D264" s="141" t="s">
        <v>55</v>
      </c>
      <c r="E264" s="24" t="s">
        <v>56</v>
      </c>
      <c r="F264" s="25"/>
      <c r="G264" s="26"/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27"/>
        <v>0</v>
      </c>
    </row>
    <row r="265" spans="2:20" x14ac:dyDescent="0.25">
      <c r="B265" s="140" t="s">
        <v>112</v>
      </c>
      <c r="C265" s="146" t="s">
        <v>113</v>
      </c>
      <c r="D265" s="141" t="s">
        <v>55</v>
      </c>
      <c r="E265" s="24" t="s">
        <v>56</v>
      </c>
      <c r="F265" s="25"/>
      <c r="G265" s="26"/>
      <c r="H265" s="25"/>
      <c r="I265" s="26"/>
      <c r="J265" s="25"/>
      <c r="K265" s="26"/>
      <c r="L265" s="25"/>
      <c r="M265" s="81"/>
      <c r="N265" s="27"/>
      <c r="O265" s="26"/>
      <c r="P265" s="26"/>
      <c r="Q265" s="26"/>
      <c r="R265" s="26"/>
      <c r="S265" s="26"/>
      <c r="T265" s="28">
        <f t="shared" si="27"/>
        <v>0</v>
      </c>
    </row>
    <row r="266" spans="2:20" x14ac:dyDescent="0.25">
      <c r="B266" s="140" t="s">
        <v>564</v>
      </c>
      <c r="C266" s="146" t="s">
        <v>591</v>
      </c>
      <c r="D266" s="141" t="s">
        <v>55</v>
      </c>
      <c r="E266" s="24" t="s">
        <v>56</v>
      </c>
      <c r="F266" s="25"/>
      <c r="G266" s="26"/>
      <c r="H266" s="25"/>
      <c r="I266" s="26"/>
      <c r="J266" s="25"/>
      <c r="K266" s="26"/>
      <c r="L266" s="25"/>
      <c r="M266" s="81"/>
      <c r="N266" s="27"/>
      <c r="O266" s="26"/>
      <c r="P266" s="26"/>
      <c r="Q266" s="26"/>
      <c r="R266" s="26"/>
      <c r="S266" s="26"/>
      <c r="T266" s="28">
        <f t="shared" si="27"/>
        <v>0</v>
      </c>
    </row>
    <row r="267" spans="2:20" x14ac:dyDescent="0.25">
      <c r="B267" s="140" t="s">
        <v>566</v>
      </c>
      <c r="C267" s="146" t="s">
        <v>593</v>
      </c>
      <c r="D267" s="141" t="s">
        <v>55</v>
      </c>
      <c r="E267" s="24" t="s">
        <v>56</v>
      </c>
      <c r="F267" s="25"/>
      <c r="G267" s="26"/>
      <c r="H267" s="25"/>
      <c r="I267" s="26"/>
      <c r="J267" s="25"/>
      <c r="K267" s="26"/>
      <c r="L267" s="25"/>
      <c r="M267" s="81"/>
      <c r="N267" s="27"/>
      <c r="O267" s="26"/>
      <c r="P267" s="26"/>
      <c r="Q267" s="26"/>
      <c r="R267" s="26"/>
      <c r="S267" s="26"/>
      <c r="T267" s="28">
        <f t="shared" si="27"/>
        <v>0</v>
      </c>
    </row>
    <row r="268" spans="2:20" x14ac:dyDescent="0.25">
      <c r="B268" s="140" t="s">
        <v>568</v>
      </c>
      <c r="C268" s="146" t="s">
        <v>595</v>
      </c>
      <c r="D268" s="141" t="s">
        <v>55</v>
      </c>
      <c r="E268" s="24" t="s">
        <v>56</v>
      </c>
      <c r="F268" s="25"/>
      <c r="G268" s="26"/>
      <c r="H268" s="25"/>
      <c r="I268" s="26"/>
      <c r="J268" s="25"/>
      <c r="K268" s="26"/>
      <c r="L268" s="25"/>
      <c r="M268" s="81"/>
      <c r="N268" s="27"/>
      <c r="O268" s="26"/>
      <c r="P268" s="26"/>
      <c r="Q268" s="26"/>
      <c r="R268" s="26"/>
      <c r="S268" s="26"/>
      <c r="T268" s="28">
        <f t="shared" si="27"/>
        <v>0</v>
      </c>
    </row>
    <row r="269" spans="2:20" x14ac:dyDescent="0.25">
      <c r="B269" s="140" t="s">
        <v>141</v>
      </c>
      <c r="C269" s="146" t="s">
        <v>142</v>
      </c>
      <c r="D269" s="141" t="s">
        <v>55</v>
      </c>
      <c r="E269" s="24" t="s">
        <v>56</v>
      </c>
      <c r="F269" s="25">
        <v>44243</v>
      </c>
      <c r="G269" s="26">
        <v>1.29</v>
      </c>
      <c r="H269" s="25"/>
      <c r="I269" s="26"/>
      <c r="J269" s="25"/>
      <c r="K269" s="26"/>
      <c r="L269" s="25"/>
      <c r="M269" s="81"/>
      <c r="N269" s="27"/>
      <c r="O269" s="26"/>
      <c r="P269" s="26"/>
      <c r="Q269" s="26"/>
      <c r="R269" s="26"/>
      <c r="S269" s="26"/>
      <c r="T269" s="28">
        <f t="shared" si="27"/>
        <v>1.29</v>
      </c>
    </row>
    <row r="270" spans="2:20" x14ac:dyDescent="0.25">
      <c r="B270" s="140" t="s">
        <v>143</v>
      </c>
      <c r="C270" s="146" t="s">
        <v>144</v>
      </c>
      <c r="D270" s="141" t="s">
        <v>55</v>
      </c>
      <c r="E270" s="24" t="s">
        <v>56</v>
      </c>
      <c r="F270" s="25"/>
      <c r="G270" s="26"/>
      <c r="H270" s="25"/>
      <c r="I270" s="26"/>
      <c r="J270" s="25"/>
      <c r="K270" s="26"/>
      <c r="L270" s="25"/>
      <c r="M270" s="81"/>
      <c r="N270" s="27"/>
      <c r="O270" s="26"/>
      <c r="P270" s="26"/>
      <c r="Q270" s="26"/>
      <c r="R270" s="26"/>
      <c r="S270" s="26"/>
      <c r="T270" s="28">
        <f t="shared" si="27"/>
        <v>0</v>
      </c>
    </row>
    <row r="271" spans="2:20" x14ac:dyDescent="0.25">
      <c r="B271" s="140" t="s">
        <v>145</v>
      </c>
      <c r="C271" s="146" t="s">
        <v>146</v>
      </c>
      <c r="D271" s="141" t="s">
        <v>55</v>
      </c>
      <c r="E271" s="24" t="s">
        <v>56</v>
      </c>
      <c r="F271" s="25">
        <v>44225</v>
      </c>
      <c r="G271" s="26">
        <v>0.51</v>
      </c>
      <c r="H271" s="25"/>
      <c r="I271" s="26"/>
      <c r="J271" s="25"/>
      <c r="K271" s="26"/>
      <c r="L271" s="25"/>
      <c r="M271" s="81"/>
      <c r="N271" s="27"/>
      <c r="O271" s="26"/>
      <c r="P271" s="26"/>
      <c r="Q271" s="26"/>
      <c r="R271" s="26"/>
      <c r="S271" s="26"/>
      <c r="T271" s="28">
        <f t="shared" si="27"/>
        <v>0.51</v>
      </c>
    </row>
    <row r="272" spans="2:20" x14ac:dyDescent="0.25">
      <c r="B272" s="140" t="s">
        <v>147</v>
      </c>
      <c r="C272" s="146" t="s">
        <v>148</v>
      </c>
      <c r="D272" s="141" t="s">
        <v>55</v>
      </c>
      <c r="E272" s="24" t="s">
        <v>56</v>
      </c>
      <c r="F272" s="25"/>
      <c r="G272" s="26"/>
      <c r="H272" s="25"/>
      <c r="I272" s="26"/>
      <c r="J272" s="25"/>
      <c r="K272" s="26"/>
      <c r="L272" s="25"/>
      <c r="M272" s="81"/>
      <c r="N272" s="27"/>
      <c r="O272" s="26"/>
      <c r="P272" s="26"/>
      <c r="Q272" s="26"/>
      <c r="R272" s="26"/>
      <c r="S272" s="26"/>
      <c r="T272" s="28">
        <f t="shared" si="27"/>
        <v>0</v>
      </c>
    </row>
    <row r="273" spans="1:21" x14ac:dyDescent="0.25">
      <c r="B273" s="140" t="s">
        <v>149</v>
      </c>
      <c r="C273" s="146" t="s">
        <v>150</v>
      </c>
      <c r="D273" s="141" t="s">
        <v>55</v>
      </c>
      <c r="E273" s="24" t="s">
        <v>56</v>
      </c>
      <c r="F273" s="25"/>
      <c r="G273" s="26"/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27"/>
        <v>0</v>
      </c>
    </row>
    <row r="274" spans="1:21" x14ac:dyDescent="0.25">
      <c r="B274" s="140" t="s">
        <v>550</v>
      </c>
      <c r="C274" s="146" t="s">
        <v>155</v>
      </c>
      <c r="D274" s="141" t="s">
        <v>55</v>
      </c>
      <c r="E274" s="24" t="s">
        <v>56</v>
      </c>
      <c r="F274" s="25"/>
      <c r="G274" s="26"/>
      <c r="H274" s="25"/>
      <c r="I274" s="26"/>
      <c r="J274" s="25"/>
      <c r="K274" s="26"/>
      <c r="L274" s="25"/>
      <c r="M274" s="26"/>
      <c r="N274" s="27"/>
      <c r="O274" s="26"/>
      <c r="P274" s="26"/>
      <c r="Q274" s="26"/>
      <c r="R274" s="26"/>
      <c r="S274" s="26"/>
      <c r="T274" s="28">
        <f t="shared" si="27"/>
        <v>0</v>
      </c>
    </row>
    <row r="275" spans="1:21" x14ac:dyDescent="0.25">
      <c r="A275" s="35"/>
      <c r="B275" s="140" t="s">
        <v>160</v>
      </c>
      <c r="C275" s="146" t="s">
        <v>161</v>
      </c>
      <c r="D275" s="141" t="s">
        <v>55</v>
      </c>
      <c r="E275" s="24" t="s">
        <v>56</v>
      </c>
      <c r="F275" s="25">
        <v>44238</v>
      </c>
      <c r="G275" s="26">
        <v>0.43</v>
      </c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27"/>
        <v>0.43</v>
      </c>
      <c r="U275" s="38"/>
    </row>
    <row r="276" spans="1:21" x14ac:dyDescent="0.25">
      <c r="B276" s="140" t="s">
        <v>577</v>
      </c>
      <c r="C276" s="146" t="s">
        <v>604</v>
      </c>
      <c r="D276" s="141" t="s">
        <v>55</v>
      </c>
      <c r="E276" s="24" t="s">
        <v>56</v>
      </c>
      <c r="F276" s="25">
        <v>44217</v>
      </c>
      <c r="G276" s="26">
        <v>0.5</v>
      </c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27"/>
        <v>0.5</v>
      </c>
    </row>
    <row r="277" spans="1:21" x14ac:dyDescent="0.25">
      <c r="B277" s="140" t="s">
        <v>192</v>
      </c>
      <c r="C277" s="146" t="s">
        <v>193</v>
      </c>
      <c r="D277" s="141" t="s">
        <v>55</v>
      </c>
      <c r="E277" s="24" t="s">
        <v>56</v>
      </c>
      <c r="F277" s="25">
        <v>44238</v>
      </c>
      <c r="G277" s="26">
        <v>0.96499999999999997</v>
      </c>
      <c r="H277" s="25"/>
      <c r="I277" s="26"/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27"/>
        <v>0.96499999999999997</v>
      </c>
    </row>
    <row r="278" spans="1:21" x14ac:dyDescent="0.25">
      <c r="B278" s="140" t="s">
        <v>575</v>
      </c>
      <c r="C278" s="146" t="s">
        <v>602</v>
      </c>
      <c r="D278" s="141" t="s">
        <v>55</v>
      </c>
      <c r="E278" s="24" t="s">
        <v>56</v>
      </c>
      <c r="F278" s="25">
        <v>44238</v>
      </c>
      <c r="G278" s="26">
        <v>0.85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27"/>
        <v>0.85</v>
      </c>
    </row>
    <row r="279" spans="1:21" x14ac:dyDescent="0.25">
      <c r="A279" s="35"/>
      <c r="B279" s="140" t="s">
        <v>223</v>
      </c>
      <c r="C279" s="146" t="s">
        <v>224</v>
      </c>
      <c r="D279" s="141" t="s">
        <v>55</v>
      </c>
      <c r="E279" s="24" t="s">
        <v>56</v>
      </c>
      <c r="F279" s="25">
        <v>44236</v>
      </c>
      <c r="G279" s="26">
        <v>0.87</v>
      </c>
      <c r="H279" s="25"/>
      <c r="I279" s="26"/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27"/>
        <v>0.87</v>
      </c>
      <c r="U279" s="38"/>
    </row>
    <row r="280" spans="1:21" x14ac:dyDescent="0.25">
      <c r="A280" s="35"/>
      <c r="B280" s="140" t="s">
        <v>227</v>
      </c>
      <c r="C280" s="146" t="s">
        <v>228</v>
      </c>
      <c r="D280" s="141" t="s">
        <v>55</v>
      </c>
      <c r="E280" s="24" t="s">
        <v>56</v>
      </c>
      <c r="F280" s="25"/>
      <c r="G280" s="26"/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ref="T280:T314" si="36">G280+I280+K280+M280+O280</f>
        <v>0</v>
      </c>
      <c r="U280" s="38"/>
    </row>
    <row r="281" spans="1:21" x14ac:dyDescent="0.25">
      <c r="B281" s="140" t="s">
        <v>240</v>
      </c>
      <c r="C281" s="146" t="s">
        <v>241</v>
      </c>
      <c r="D281" s="141" t="s">
        <v>55</v>
      </c>
      <c r="E281" s="24" t="s">
        <v>56</v>
      </c>
      <c r="F281" s="25"/>
      <c r="G281" s="26"/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36"/>
        <v>0</v>
      </c>
    </row>
    <row r="282" spans="1:21" x14ac:dyDescent="0.25">
      <c r="B282" s="140" t="s">
        <v>246</v>
      </c>
      <c r="C282" s="146" t="s">
        <v>247</v>
      </c>
      <c r="D282" s="141" t="s">
        <v>55</v>
      </c>
      <c r="E282" s="24" t="s">
        <v>56</v>
      </c>
      <c r="F282" s="25"/>
      <c r="G282" s="26"/>
      <c r="H282" s="25"/>
      <c r="I282" s="26"/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36"/>
        <v>0</v>
      </c>
    </row>
    <row r="283" spans="1:21" x14ac:dyDescent="0.25">
      <c r="B283" s="140" t="s">
        <v>567</v>
      </c>
      <c r="C283" s="146" t="s">
        <v>594</v>
      </c>
      <c r="D283" s="141" t="s">
        <v>55</v>
      </c>
      <c r="E283" s="24" t="s">
        <v>56</v>
      </c>
      <c r="F283" s="25"/>
      <c r="G283" s="26"/>
      <c r="H283" s="25"/>
      <c r="I283" s="26"/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36"/>
        <v>0</v>
      </c>
    </row>
    <row r="284" spans="1:21" x14ac:dyDescent="0.25">
      <c r="B284" s="140" t="s">
        <v>570</v>
      </c>
      <c r="C284" s="146" t="s">
        <v>597</v>
      </c>
      <c r="D284" s="141" t="s">
        <v>55</v>
      </c>
      <c r="E284" s="24" t="s">
        <v>56</v>
      </c>
      <c r="F284" s="25">
        <v>44256</v>
      </c>
      <c r="G284" s="26">
        <v>1.25</v>
      </c>
      <c r="H284" s="25"/>
      <c r="I284" s="26"/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36"/>
        <v>1.25</v>
      </c>
    </row>
    <row r="285" spans="1:21" x14ac:dyDescent="0.25">
      <c r="B285" s="140" t="s">
        <v>262</v>
      </c>
      <c r="C285" s="146" t="s">
        <v>263</v>
      </c>
      <c r="D285" s="141" t="s">
        <v>55</v>
      </c>
      <c r="E285" s="24" t="s">
        <v>56</v>
      </c>
      <c r="F285" s="25"/>
      <c r="G285" s="26"/>
      <c r="H285" s="25"/>
      <c r="I285" s="26"/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36"/>
        <v>0</v>
      </c>
    </row>
    <row r="286" spans="1:21" x14ac:dyDescent="0.25">
      <c r="B286" s="140" t="s">
        <v>683</v>
      </c>
      <c r="C286" s="146" t="s">
        <v>592</v>
      </c>
      <c r="D286" s="141" t="s">
        <v>55</v>
      </c>
      <c r="E286" s="24" t="s">
        <v>56</v>
      </c>
      <c r="F286" s="25">
        <v>44252</v>
      </c>
      <c r="G286" s="26">
        <v>0.93</v>
      </c>
      <c r="H286" s="25"/>
      <c r="I286" s="26"/>
      <c r="J286" s="25"/>
      <c r="K286" s="26"/>
      <c r="L286" s="25"/>
      <c r="M286" s="26"/>
      <c r="N286" s="27"/>
      <c r="O286" s="26"/>
      <c r="P286" s="26"/>
      <c r="Q286" s="26"/>
      <c r="R286" s="26"/>
      <c r="S286" s="26"/>
      <c r="T286" s="28">
        <f t="shared" si="36"/>
        <v>0.93</v>
      </c>
    </row>
    <row r="287" spans="1:21" x14ac:dyDescent="0.25">
      <c r="B287" s="140" t="s">
        <v>553</v>
      </c>
      <c r="C287" s="146" t="s">
        <v>580</v>
      </c>
      <c r="D287" s="141" t="s">
        <v>55</v>
      </c>
      <c r="E287" s="24" t="s">
        <v>56</v>
      </c>
      <c r="F287" s="25">
        <v>44236</v>
      </c>
      <c r="G287" s="26">
        <v>1.63</v>
      </c>
      <c r="H287" s="25"/>
      <c r="I287" s="26"/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36"/>
        <v>1.63</v>
      </c>
    </row>
    <row r="288" spans="1:21" x14ac:dyDescent="0.25">
      <c r="B288" s="140" t="s">
        <v>612</v>
      </c>
      <c r="C288" s="146" t="s">
        <v>275</v>
      </c>
      <c r="D288" s="141" t="s">
        <v>55</v>
      </c>
      <c r="E288" s="24" t="s">
        <v>56</v>
      </c>
      <c r="F288" s="25">
        <v>44231</v>
      </c>
      <c r="G288" s="26">
        <v>0.34749999999999998</v>
      </c>
      <c r="H288" s="25"/>
      <c r="I288" s="26"/>
      <c r="J288" s="25"/>
      <c r="K288" s="26"/>
      <c r="L288" s="25"/>
      <c r="M288" s="81"/>
      <c r="N288" s="27"/>
      <c r="O288" s="26"/>
      <c r="P288" s="26"/>
      <c r="Q288" s="26"/>
      <c r="R288" s="26"/>
      <c r="S288" s="26"/>
      <c r="T288" s="28">
        <f t="shared" si="36"/>
        <v>0.34749999999999998</v>
      </c>
    </row>
    <row r="289" spans="1:21" x14ac:dyDescent="0.25">
      <c r="A289" s="35"/>
      <c r="B289" s="140" t="s">
        <v>280</v>
      </c>
      <c r="C289" s="146" t="s">
        <v>281</v>
      </c>
      <c r="D289" s="141" t="s">
        <v>55</v>
      </c>
      <c r="E289" s="24" t="s">
        <v>56</v>
      </c>
      <c r="F289" s="25">
        <v>44249</v>
      </c>
      <c r="G289" s="26">
        <v>1.01</v>
      </c>
      <c r="H289" s="25"/>
      <c r="I289" s="26"/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36"/>
        <v>1.01</v>
      </c>
      <c r="U289" s="38"/>
    </row>
    <row r="290" spans="1:21" x14ac:dyDescent="0.25">
      <c r="A290" s="137"/>
      <c r="B290" s="140" t="s">
        <v>282</v>
      </c>
      <c r="C290" s="146" t="s">
        <v>283</v>
      </c>
      <c r="D290" s="141" t="s">
        <v>55</v>
      </c>
      <c r="E290" s="24" t="s">
        <v>56</v>
      </c>
      <c r="F290" s="25"/>
      <c r="G290" s="26"/>
      <c r="H290" s="25"/>
      <c r="I290" s="26"/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36"/>
        <v>0</v>
      </c>
      <c r="U290" s="137"/>
    </row>
    <row r="291" spans="1:21" x14ac:dyDescent="0.25">
      <c r="B291" s="140" t="s">
        <v>562</v>
      </c>
      <c r="C291" s="146" t="s">
        <v>589</v>
      </c>
      <c r="D291" s="141" t="s">
        <v>55</v>
      </c>
      <c r="E291" s="24" t="s">
        <v>56</v>
      </c>
      <c r="F291" s="25"/>
      <c r="G291" s="26"/>
      <c r="H291" s="25"/>
      <c r="I291" s="26"/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36"/>
        <v>0</v>
      </c>
    </row>
    <row r="292" spans="1:21" x14ac:dyDescent="0.25">
      <c r="B292" s="140" t="s">
        <v>561</v>
      </c>
      <c r="C292" s="146" t="s">
        <v>588</v>
      </c>
      <c r="D292" s="141" t="s">
        <v>55</v>
      </c>
      <c r="E292" s="24" t="s">
        <v>56</v>
      </c>
      <c r="F292" s="25">
        <v>44253</v>
      </c>
      <c r="G292" s="26">
        <v>1.29</v>
      </c>
      <c r="H292" s="25"/>
      <c r="I292" s="26"/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36"/>
        <v>1.29</v>
      </c>
    </row>
    <row r="293" spans="1:21" x14ac:dyDescent="0.25">
      <c r="B293" s="140" t="s">
        <v>558</v>
      </c>
      <c r="C293" s="146" t="s">
        <v>585</v>
      </c>
      <c r="D293" s="141" t="s">
        <v>55</v>
      </c>
      <c r="E293" s="24" t="s">
        <v>56</v>
      </c>
      <c r="F293" s="25"/>
      <c r="G293" s="26"/>
      <c r="H293" s="25"/>
      <c r="I293" s="26"/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36"/>
        <v>0</v>
      </c>
    </row>
    <row r="294" spans="1:21" x14ac:dyDescent="0.25">
      <c r="B294" s="140" t="s">
        <v>324</v>
      </c>
      <c r="C294" s="146" t="s">
        <v>325</v>
      </c>
      <c r="D294" s="141" t="s">
        <v>55</v>
      </c>
      <c r="E294" s="24" t="s">
        <v>56</v>
      </c>
      <c r="F294" s="25"/>
      <c r="G294" s="26"/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si="36"/>
        <v>0</v>
      </c>
    </row>
    <row r="295" spans="1:21" x14ac:dyDescent="0.25">
      <c r="B295" s="140" t="s">
        <v>331</v>
      </c>
      <c r="C295" s="146" t="s">
        <v>332</v>
      </c>
      <c r="D295" s="141" t="s">
        <v>55</v>
      </c>
      <c r="E295" s="24" t="s">
        <v>56</v>
      </c>
      <c r="F295" s="25">
        <v>44244</v>
      </c>
      <c r="G295" s="26">
        <v>0.56000000000000005</v>
      </c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36"/>
        <v>0.56000000000000005</v>
      </c>
    </row>
    <row r="296" spans="1:21" x14ac:dyDescent="0.25">
      <c r="B296" s="140" t="s">
        <v>555</v>
      </c>
      <c r="C296" s="146" t="s">
        <v>582</v>
      </c>
      <c r="D296" s="152" t="s">
        <v>55</v>
      </c>
      <c r="E296" s="72" t="s">
        <v>56</v>
      </c>
      <c r="F296" s="25"/>
      <c r="G296" s="26"/>
      <c r="H296" s="25"/>
      <c r="I296" s="26"/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36"/>
        <v>0</v>
      </c>
    </row>
    <row r="297" spans="1:21" x14ac:dyDescent="0.25">
      <c r="B297" s="140" t="s">
        <v>551</v>
      </c>
      <c r="C297" s="146" t="s">
        <v>578</v>
      </c>
      <c r="D297" s="141" t="s">
        <v>55</v>
      </c>
      <c r="E297" s="24" t="s">
        <v>56</v>
      </c>
      <c r="F297" s="25"/>
      <c r="G297" s="26"/>
      <c r="H297" s="25"/>
      <c r="I297" s="26"/>
      <c r="J297" s="25"/>
      <c r="K297" s="26"/>
      <c r="L297" s="25"/>
      <c r="M297" s="26"/>
      <c r="N297" s="27"/>
      <c r="O297" s="26"/>
      <c r="P297" s="26"/>
      <c r="Q297" s="26"/>
      <c r="R297" s="26"/>
      <c r="S297" s="26"/>
      <c r="T297" s="28">
        <f t="shared" si="36"/>
        <v>0</v>
      </c>
    </row>
    <row r="298" spans="1:21" x14ac:dyDescent="0.25">
      <c r="B298" s="140" t="s">
        <v>363</v>
      </c>
      <c r="C298" s="146" t="s">
        <v>364</v>
      </c>
      <c r="D298" s="141" t="s">
        <v>55</v>
      </c>
      <c r="E298" s="24" t="s">
        <v>56</v>
      </c>
      <c r="F298" s="25">
        <v>44224</v>
      </c>
      <c r="G298" s="26">
        <v>0.39</v>
      </c>
      <c r="H298" s="25"/>
      <c r="I298" s="26"/>
      <c r="J298" s="25"/>
      <c r="K298" s="26"/>
      <c r="L298" s="25"/>
      <c r="M298" s="26"/>
      <c r="N298" s="27"/>
      <c r="O298" s="26"/>
      <c r="P298" s="26"/>
      <c r="Q298" s="26"/>
      <c r="R298" s="26"/>
      <c r="S298" s="26"/>
      <c r="T298" s="28">
        <f t="shared" si="36"/>
        <v>0.39</v>
      </c>
    </row>
    <row r="299" spans="1:21" x14ac:dyDescent="0.25">
      <c r="B299" s="140" t="s">
        <v>606</v>
      </c>
      <c r="C299" s="146" t="s">
        <v>365</v>
      </c>
      <c r="D299" s="141" t="s">
        <v>55</v>
      </c>
      <c r="E299" s="24" t="s">
        <v>56</v>
      </c>
      <c r="F299" s="25"/>
      <c r="G299" s="26"/>
      <c r="H299" s="25"/>
      <c r="I299" s="26"/>
      <c r="J299" s="25"/>
      <c r="K299" s="26"/>
      <c r="L299" s="25"/>
      <c r="M299" s="26"/>
      <c r="N299" s="27"/>
      <c r="O299" s="26"/>
      <c r="P299" s="26"/>
      <c r="Q299" s="26"/>
      <c r="R299" s="26"/>
      <c r="S299" s="26"/>
      <c r="T299" s="28">
        <f t="shared" si="36"/>
        <v>0</v>
      </c>
    </row>
    <row r="300" spans="1:21" x14ac:dyDescent="0.25">
      <c r="B300" s="140" t="s">
        <v>355</v>
      </c>
      <c r="C300" s="146" t="s">
        <v>356</v>
      </c>
      <c r="D300" s="141" t="s">
        <v>55</v>
      </c>
      <c r="E300" s="24" t="s">
        <v>56</v>
      </c>
      <c r="F300" s="25">
        <v>44217</v>
      </c>
      <c r="G300" s="26">
        <v>0.79069999999999996</v>
      </c>
      <c r="H300" s="25"/>
      <c r="I300" s="26"/>
      <c r="J300" s="25"/>
      <c r="K300" s="26"/>
      <c r="L300" s="25"/>
      <c r="M300" s="26"/>
      <c r="N300" s="27"/>
      <c r="O300" s="26"/>
      <c r="P300" s="26"/>
      <c r="Q300" s="26"/>
      <c r="R300" s="26"/>
      <c r="S300" s="26"/>
      <c r="T300" s="28">
        <f t="shared" si="36"/>
        <v>0.79069999999999996</v>
      </c>
    </row>
    <row r="301" spans="1:21" x14ac:dyDescent="0.25">
      <c r="B301" s="140" t="s">
        <v>572</v>
      </c>
      <c r="C301" s="146" t="s">
        <v>599</v>
      </c>
      <c r="D301" s="141" t="s">
        <v>55</v>
      </c>
      <c r="E301" s="24" t="s">
        <v>56</v>
      </c>
      <c r="F301" s="25"/>
      <c r="G301" s="26"/>
      <c r="H301" s="153"/>
      <c r="I301" s="154"/>
      <c r="J301" s="153"/>
      <c r="K301" s="154"/>
      <c r="L301" s="153"/>
      <c r="M301" s="154"/>
      <c r="N301" s="155"/>
      <c r="O301" s="154"/>
      <c r="P301" s="154"/>
      <c r="Q301" s="154"/>
      <c r="R301" s="154"/>
      <c r="S301" s="154"/>
      <c r="T301" s="28">
        <f t="shared" si="36"/>
        <v>0</v>
      </c>
    </row>
    <row r="302" spans="1:21" x14ac:dyDescent="0.25">
      <c r="B302" s="140" t="s">
        <v>559</v>
      </c>
      <c r="C302" s="146" t="s">
        <v>586</v>
      </c>
      <c r="D302" s="141" t="s">
        <v>55</v>
      </c>
      <c r="E302" s="24" t="s">
        <v>56</v>
      </c>
      <c r="F302" s="25">
        <v>44243</v>
      </c>
      <c r="G302" s="26">
        <v>0.125</v>
      </c>
      <c r="H302" s="25"/>
      <c r="I302" s="26"/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36"/>
        <v>0.125</v>
      </c>
    </row>
    <row r="303" spans="1:21" x14ac:dyDescent="0.25">
      <c r="B303" s="140" t="s">
        <v>443</v>
      </c>
      <c r="C303" s="146" t="s">
        <v>444</v>
      </c>
      <c r="D303" s="141" t="s">
        <v>55</v>
      </c>
      <c r="E303" s="24" t="s">
        <v>56</v>
      </c>
      <c r="F303" s="25">
        <v>44239</v>
      </c>
      <c r="G303" s="26">
        <v>0.64</v>
      </c>
      <c r="H303" s="25"/>
      <c r="I303" s="26"/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36"/>
        <v>0.64</v>
      </c>
    </row>
    <row r="304" spans="1:21" x14ac:dyDescent="0.25">
      <c r="B304" s="140" t="s">
        <v>571</v>
      </c>
      <c r="C304" s="146" t="s">
        <v>598</v>
      </c>
      <c r="D304" s="141" t="s">
        <v>55</v>
      </c>
      <c r="E304" s="24" t="s">
        <v>56</v>
      </c>
      <c r="F304" s="25">
        <v>44244</v>
      </c>
      <c r="G304" s="26">
        <v>0.45</v>
      </c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36"/>
        <v>0.45</v>
      </c>
    </row>
    <row r="305" spans="2:20" x14ac:dyDescent="0.25">
      <c r="B305" s="140" t="s">
        <v>576</v>
      </c>
      <c r="C305" s="146" t="s">
        <v>603</v>
      </c>
      <c r="D305" s="141" t="s">
        <v>55</v>
      </c>
      <c r="E305" s="24" t="s">
        <v>56</v>
      </c>
      <c r="F305" s="25">
        <v>44225</v>
      </c>
      <c r="G305" s="26">
        <v>1.02</v>
      </c>
      <c r="H305" s="25"/>
      <c r="I305" s="26"/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36"/>
        <v>1.02</v>
      </c>
    </row>
    <row r="306" spans="2:20" x14ac:dyDescent="0.25">
      <c r="B306" s="140" t="s">
        <v>569</v>
      </c>
      <c r="C306" s="146" t="s">
        <v>596</v>
      </c>
      <c r="D306" s="141" t="s">
        <v>55</v>
      </c>
      <c r="E306" s="24" t="s">
        <v>56</v>
      </c>
      <c r="F306" s="25">
        <v>44252</v>
      </c>
      <c r="G306" s="26">
        <v>0.97</v>
      </c>
      <c r="H306" s="25"/>
      <c r="I306" s="26"/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36"/>
        <v>0.97</v>
      </c>
    </row>
    <row r="307" spans="2:20" x14ac:dyDescent="0.25">
      <c r="B307" s="140" t="s">
        <v>697</v>
      </c>
      <c r="C307" s="146" t="s">
        <v>600</v>
      </c>
      <c r="D307" s="141" t="s">
        <v>55</v>
      </c>
      <c r="E307" s="24" t="s">
        <v>56</v>
      </c>
      <c r="F307" s="25">
        <v>44252</v>
      </c>
      <c r="G307" s="26">
        <v>0.47499999999999998</v>
      </c>
      <c r="H307" s="25"/>
      <c r="I307" s="26"/>
      <c r="J307" s="25"/>
      <c r="K307" s="26"/>
      <c r="L307" s="25"/>
      <c r="M307" s="81"/>
      <c r="N307" s="27"/>
      <c r="O307" s="26"/>
      <c r="P307" s="26"/>
      <c r="Q307" s="26"/>
      <c r="R307" s="26"/>
      <c r="S307" s="26"/>
      <c r="T307" s="28">
        <f t="shared" si="36"/>
        <v>0.47499999999999998</v>
      </c>
    </row>
    <row r="308" spans="2:20" x14ac:dyDescent="0.25">
      <c r="B308" s="140" t="s">
        <v>552</v>
      </c>
      <c r="C308" s="146" t="s">
        <v>579</v>
      </c>
      <c r="D308" s="141" t="s">
        <v>55</v>
      </c>
      <c r="E308" s="24" t="s">
        <v>56</v>
      </c>
      <c r="F308" s="25"/>
      <c r="G308" s="26"/>
      <c r="H308" s="25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36"/>
        <v>0</v>
      </c>
    </row>
    <row r="309" spans="2:20" x14ac:dyDescent="0.25">
      <c r="B309" s="140" t="s">
        <v>574</v>
      </c>
      <c r="C309" s="146" t="s">
        <v>601</v>
      </c>
      <c r="D309" s="141" t="s">
        <v>55</v>
      </c>
      <c r="E309" s="24" t="s">
        <v>56</v>
      </c>
      <c r="F309" s="25"/>
      <c r="G309" s="26"/>
      <c r="H309" s="25"/>
      <c r="I309" s="26"/>
      <c r="J309" s="25"/>
      <c r="K309" s="26"/>
      <c r="L309" s="25"/>
      <c r="M309" s="26"/>
      <c r="N309" s="27"/>
      <c r="O309" s="26"/>
      <c r="P309" s="26"/>
      <c r="Q309" s="26"/>
      <c r="R309" s="26"/>
      <c r="S309" s="26"/>
      <c r="T309" s="28">
        <f t="shared" si="36"/>
        <v>0</v>
      </c>
    </row>
    <row r="310" spans="2:20" x14ac:dyDescent="0.25">
      <c r="B310" s="140" t="s">
        <v>518</v>
      </c>
      <c r="C310" s="146" t="s">
        <v>519</v>
      </c>
      <c r="D310" s="141" t="s">
        <v>55</v>
      </c>
      <c r="E310" s="24" t="s">
        <v>56</v>
      </c>
      <c r="F310" s="25"/>
      <c r="G310" s="26"/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36"/>
        <v>0</v>
      </c>
    </row>
    <row r="311" spans="2:20" x14ac:dyDescent="0.25">
      <c r="B311" s="140" t="s">
        <v>522</v>
      </c>
      <c r="C311" s="146" t="s">
        <v>523</v>
      </c>
      <c r="D311" s="141" t="s">
        <v>55</v>
      </c>
      <c r="E311" s="24" t="s">
        <v>56</v>
      </c>
      <c r="F311" s="25">
        <v>44238</v>
      </c>
      <c r="G311" s="26">
        <v>0.32</v>
      </c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36"/>
        <v>0.32</v>
      </c>
    </row>
    <row r="312" spans="2:20" x14ac:dyDescent="0.25">
      <c r="B312" s="140" t="s">
        <v>631</v>
      </c>
      <c r="C312" s="146" t="s">
        <v>587</v>
      </c>
      <c r="D312" s="141" t="s">
        <v>55</v>
      </c>
      <c r="E312" s="24" t="s">
        <v>56</v>
      </c>
      <c r="F312" s="25"/>
      <c r="G312" s="26"/>
      <c r="H312" s="25"/>
      <c r="I312" s="26"/>
      <c r="J312" s="25"/>
      <c r="K312" s="26"/>
      <c r="L312" s="25"/>
      <c r="M312" s="81"/>
      <c r="N312" s="27"/>
      <c r="O312" s="26"/>
      <c r="P312" s="26"/>
      <c r="Q312" s="26"/>
      <c r="R312" s="26"/>
      <c r="S312" s="26"/>
      <c r="T312" s="28">
        <f t="shared" si="36"/>
        <v>0</v>
      </c>
    </row>
    <row r="313" spans="2:20" x14ac:dyDescent="0.25">
      <c r="B313" s="140" t="s">
        <v>536</v>
      </c>
      <c r="C313" s="146" t="s">
        <v>537</v>
      </c>
      <c r="D313" s="141" t="s">
        <v>55</v>
      </c>
      <c r="E313" s="24" t="s">
        <v>56</v>
      </c>
      <c r="F313" s="25"/>
      <c r="G313" s="26"/>
      <c r="H313" s="25"/>
      <c r="I313" s="26"/>
      <c r="J313" s="25"/>
      <c r="K313" s="26"/>
      <c r="L313" s="25"/>
      <c r="M313" s="81"/>
      <c r="N313" s="27"/>
      <c r="O313" s="26"/>
      <c r="P313" s="26"/>
      <c r="Q313" s="26"/>
      <c r="R313" s="26"/>
      <c r="S313" s="26"/>
      <c r="T313" s="28">
        <f t="shared" si="36"/>
        <v>0</v>
      </c>
    </row>
    <row r="314" spans="2:20" x14ac:dyDescent="0.25">
      <c r="B314" s="140" t="s">
        <v>538</v>
      </c>
      <c r="C314" s="146" t="s">
        <v>539</v>
      </c>
      <c r="D314" s="141" t="s">
        <v>55</v>
      </c>
      <c r="E314" s="24" t="s">
        <v>56</v>
      </c>
      <c r="F314" s="25">
        <v>44231</v>
      </c>
      <c r="G314" s="26">
        <v>0.1</v>
      </c>
      <c r="H314" s="25"/>
      <c r="I314" s="26"/>
      <c r="J314" s="25"/>
      <c r="K314" s="26"/>
      <c r="L314" s="25"/>
      <c r="M314" s="81"/>
      <c r="N314" s="27"/>
      <c r="O314" s="26"/>
      <c r="P314" s="26"/>
      <c r="Q314" s="26"/>
      <c r="R314" s="26"/>
      <c r="S314" s="26"/>
      <c r="T314" s="28">
        <f t="shared" si="36"/>
        <v>0.1</v>
      </c>
    </row>
  </sheetData>
  <sheetProtection algorithmName="SHA-512" hashValue="J1vES51fXIWYwSrHVP3DH/QuBIh/TKjw3vXwhRaSZVYMuDVLoMxuKnl/poaH6+rwafR2nCPbfWFcWVblCzJ55w==" saltValue="FBKk4BVlfzyuzrNj75dRI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28" activePane="bottomRight" state="frozen"/>
      <selection pane="topRight" activeCell="B1" sqref="B1"/>
      <selection pane="bottomLeft" activeCell="A13" sqref="A13"/>
      <selection pane="bottomRight" activeCell="G49" sqref="G49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2"/>
      <c r="I9" s="202"/>
      <c r="J9" s="203"/>
      <c r="K9" s="203"/>
      <c r="L9" s="204" t="s">
        <v>0</v>
      </c>
      <c r="M9" s="204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5" t="s">
        <v>732</v>
      </c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6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9" si="0">IF(F14&lt;=ExpQ1,G14,0)+IF(H14&lt;=ExpQ1,I14,0)+IF(J14&lt;=ExpQ1,K14,0)+IF(L14&lt;=ExpQ1,M14,0)+IF(N14&lt;=ExpQ1,O14,0)</f>
        <v>0</v>
      </c>
      <c r="R14" s="173">
        <f t="shared" ref="R14:R79" si="1">IF(F14&lt;=ExpH1,G14,0)+IF(H14&lt;=ExpH1,I14,0)+IF(J14&lt;=ExpH1,K14,0)+IF(L14&lt;=ExpH1,M14,0)+IF(N14&lt;=ExpH1,O14,0)</f>
        <v>7.7499999999999999E-2</v>
      </c>
      <c r="S14" s="173">
        <f t="shared" ref="S14:S79" si="2">IF(F14&lt;=ExpQ3,G14,0)+IF(H14&lt;=ExpQ3,I14,0)+IF(J14&lt;=ExpQ3,K14,0)+IF(L14&lt;=ExpQ3,M14,0)+IF(N14&lt;=ExpQ3,O14,0)</f>
        <v>7.7499999999999999E-2</v>
      </c>
      <c r="T14" s="144">
        <f t="shared" ref="T14:T79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si="3"/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/>
      <c r="R17" s="173"/>
      <c r="S17" s="173"/>
      <c r="T17" s="144"/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3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3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3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3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3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3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3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3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3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3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3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3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3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3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3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3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3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3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3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3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3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3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3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3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3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3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3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3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3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3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3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3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3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3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3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3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3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3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3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3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3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ref="Q71" si="4">IF(F71&lt;=ExpQ1,G71,0)+IF(H71&lt;=ExpQ1,I71,0)+IF(J71&lt;=ExpQ1,K71,0)+IF(L71&lt;=ExpQ1,M71,0)+IF(N71&lt;=ExpQ1,O71,0)</f>
        <v>0</v>
      </c>
      <c r="R71" s="173">
        <f t="shared" ref="R71" si="5">IF(F71&lt;=ExpH1,G71,0)+IF(H71&lt;=ExpH1,I71,0)+IF(J71&lt;=ExpH1,K71,0)+IF(L71&lt;=ExpH1,M71,0)+IF(N71&lt;=ExpH1,O71,0)</f>
        <v>0</v>
      </c>
      <c r="S71" s="173">
        <f t="shared" ref="S71" si="6">IF(F71&lt;=ExpQ3,G71,0)+IF(H71&lt;=ExpQ3,I71,0)+IF(J71&lt;=ExpQ3,K71,0)+IF(L71&lt;=ExpQ3,M71,0)+IF(N71&lt;=ExpQ3,O71,0)</f>
        <v>0</v>
      </c>
      <c r="T71" s="144">
        <f t="shared" ref="T71" si="7">G71+I71+K71+M71+O71</f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3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3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3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3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0.13880000000000001</v>
      </c>
      <c r="S78" s="173">
        <f t="shared" si="2"/>
        <v>0.13880000000000001</v>
      </c>
      <c r="T78" s="144">
        <f t="shared" si="3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0"/>
        <v>0.63</v>
      </c>
      <c r="R79" s="173">
        <f t="shared" si="1"/>
        <v>0.63</v>
      </c>
      <c r="S79" s="173">
        <f t="shared" si="2"/>
        <v>0.81548183121153361</v>
      </c>
      <c r="T79" s="144">
        <f t="shared" si="3"/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ref="Q80:Q146" si="8">IF(F80&lt;=ExpQ1,G80,0)+IF(H80&lt;=ExpQ1,I80,0)+IF(J80&lt;=ExpQ1,K80,0)+IF(L80&lt;=ExpQ1,M80,0)+IF(N80&lt;=ExpQ1,O80,0)</f>
        <v>0</v>
      </c>
      <c r="R80" s="173">
        <f t="shared" ref="R80:R146" si="9">IF(F80&lt;=ExpH1,G80,0)+IF(H80&lt;=ExpH1,I80,0)+IF(J80&lt;=ExpH1,K80,0)+IF(L80&lt;=ExpH1,M80,0)+IF(N80&lt;=ExpH1,O80,0)</f>
        <v>0</v>
      </c>
      <c r="S80" s="173">
        <f t="shared" ref="S80:S146" si="10">IF(F80&lt;=ExpQ3,G80,0)+IF(H80&lt;=ExpQ3,I80,0)+IF(J80&lt;=ExpQ3,K80,0)+IF(L80&lt;=ExpQ3,M80,0)+IF(N80&lt;=ExpQ3,O80,0)</f>
        <v>0.9</v>
      </c>
      <c r="T80" s="144">
        <f t="shared" ref="T80:T146" si="11">G80+I80+K80+M80+O80</f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8"/>
        <v>0</v>
      </c>
      <c r="R81" s="173">
        <f t="shared" si="9"/>
        <v>0</v>
      </c>
      <c r="S81" s="173">
        <f t="shared" si="10"/>
        <v>2.1</v>
      </c>
      <c r="T81" s="144">
        <f t="shared" si="11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8"/>
        <v>0</v>
      </c>
      <c r="R82" s="173">
        <f t="shared" si="9"/>
        <v>0</v>
      </c>
      <c r="S82" s="173">
        <f t="shared" si="10"/>
        <v>0</v>
      </c>
      <c r="T82" s="144">
        <f t="shared" si="11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8"/>
        <v>0</v>
      </c>
      <c r="R83" s="173">
        <f t="shared" si="9"/>
        <v>2.9</v>
      </c>
      <c r="S83" s="173">
        <f t="shared" si="10"/>
        <v>2.9</v>
      </c>
      <c r="T83" s="144">
        <f t="shared" si="11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8"/>
        <v>0</v>
      </c>
      <c r="R84" s="173">
        <f t="shared" si="9"/>
        <v>0</v>
      </c>
      <c r="S84" s="173">
        <f t="shared" si="10"/>
        <v>0</v>
      </c>
      <c r="T84" s="144">
        <f t="shared" si="11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8"/>
        <v>0</v>
      </c>
      <c r="R85" s="173">
        <f t="shared" si="9"/>
        <v>0</v>
      </c>
      <c r="S85" s="173">
        <f t="shared" si="10"/>
        <v>1.1499999999999999</v>
      </c>
      <c r="T85" s="144">
        <f t="shared" si="11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8"/>
        <v>0</v>
      </c>
      <c r="R86" s="173">
        <f t="shared" si="9"/>
        <v>0</v>
      </c>
      <c r="S86" s="173">
        <f t="shared" si="10"/>
        <v>0.6</v>
      </c>
      <c r="T86" s="144">
        <f t="shared" si="11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8"/>
        <v>27.41</v>
      </c>
      <c r="R87" s="173">
        <f t="shared" si="9"/>
        <v>27.41</v>
      </c>
      <c r="S87" s="173">
        <f t="shared" si="10"/>
        <v>69.88</v>
      </c>
      <c r="T87" s="144">
        <f t="shared" si="11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8"/>
        <v>0</v>
      </c>
      <c r="R88" s="173">
        <f t="shared" si="9"/>
        <v>1</v>
      </c>
      <c r="S88" s="173">
        <f t="shared" si="10"/>
        <v>1</v>
      </c>
      <c r="T88" s="144">
        <f t="shared" si="11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8"/>
        <v>0</v>
      </c>
      <c r="R89" s="173">
        <f t="shared" si="9"/>
        <v>0</v>
      </c>
      <c r="S89" s="173">
        <f t="shared" si="10"/>
        <v>0</v>
      </c>
      <c r="T89" s="144">
        <f t="shared" si="11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8"/>
        <v>0</v>
      </c>
      <c r="R90" s="173">
        <f t="shared" si="9"/>
        <v>1.63</v>
      </c>
      <c r="S90" s="173">
        <f t="shared" si="10"/>
        <v>2.4299999999999997</v>
      </c>
      <c r="T90" s="144">
        <f t="shared" si="11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8"/>
        <v>0</v>
      </c>
      <c r="R91" s="173">
        <f t="shared" si="9"/>
        <v>0.46</v>
      </c>
      <c r="S91" s="173">
        <f t="shared" si="10"/>
        <v>0.46</v>
      </c>
      <c r="T91" s="144">
        <f t="shared" si="11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8"/>
        <v>0</v>
      </c>
      <c r="R92" s="173">
        <f t="shared" si="9"/>
        <v>0</v>
      </c>
      <c r="S92" s="173">
        <f t="shared" si="10"/>
        <v>0</v>
      </c>
      <c r="T92" s="144">
        <f t="shared" si="11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8"/>
        <v>0</v>
      </c>
      <c r="R93" s="173">
        <f t="shared" si="9"/>
        <v>0</v>
      </c>
      <c r="S93" s="173">
        <f t="shared" si="10"/>
        <v>0</v>
      </c>
      <c r="T93" s="144">
        <f t="shared" si="11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8"/>
        <v>0</v>
      </c>
      <c r="R94" s="173">
        <f t="shared" si="9"/>
        <v>1.69</v>
      </c>
      <c r="S94" s="173">
        <f t="shared" si="10"/>
        <v>1.69</v>
      </c>
      <c r="T94" s="144">
        <f t="shared" si="11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/>
      <c r="R95" s="173"/>
      <c r="S95" s="173"/>
      <c r="T95" s="144">
        <f t="shared" si="11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8"/>
        <v>0</v>
      </c>
      <c r="R96" s="173">
        <f t="shared" si="9"/>
        <v>1.85</v>
      </c>
      <c r="S96" s="173">
        <f t="shared" si="10"/>
        <v>1.85</v>
      </c>
      <c r="T96" s="144">
        <f t="shared" si="11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8"/>
        <v>0</v>
      </c>
      <c r="R97" s="173">
        <f t="shared" si="9"/>
        <v>0</v>
      </c>
      <c r="S97" s="173">
        <f t="shared" si="10"/>
        <v>0.96</v>
      </c>
      <c r="T97" s="144">
        <f t="shared" si="11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8"/>
        <v>0.7</v>
      </c>
      <c r="R98" s="173">
        <f t="shared" si="9"/>
        <v>0.7</v>
      </c>
      <c r="S98" s="173">
        <f t="shared" si="10"/>
        <v>1.4750000000000001</v>
      </c>
      <c r="T98" s="144">
        <f t="shared" si="11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8"/>
        <v>0.16</v>
      </c>
      <c r="R99" s="173">
        <f t="shared" si="9"/>
        <v>0.16</v>
      </c>
      <c r="S99" s="173">
        <f t="shared" si="10"/>
        <v>0.32800000000000001</v>
      </c>
      <c r="T99" s="144">
        <f t="shared" si="11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8"/>
        <v>0</v>
      </c>
      <c r="R100" s="173">
        <f t="shared" si="9"/>
        <v>0</v>
      </c>
      <c r="S100" s="173">
        <f t="shared" si="10"/>
        <v>0</v>
      </c>
      <c r="T100" s="144">
        <f t="shared" si="11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8"/>
        <v>0</v>
      </c>
      <c r="R101" s="173">
        <f t="shared" si="9"/>
        <v>0.43</v>
      </c>
      <c r="S101" s="173">
        <f t="shared" si="10"/>
        <v>0.43</v>
      </c>
      <c r="T101" s="144">
        <f t="shared" si="11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8"/>
        <v>0</v>
      </c>
      <c r="R102" s="173">
        <f t="shared" si="9"/>
        <v>0.75</v>
      </c>
      <c r="S102" s="173">
        <f t="shared" si="10"/>
        <v>0.75</v>
      </c>
      <c r="T102" s="144">
        <f t="shared" si="11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8"/>
        <v>0</v>
      </c>
      <c r="R103" s="173">
        <f t="shared" si="9"/>
        <v>0</v>
      </c>
      <c r="S103" s="173">
        <f t="shared" si="10"/>
        <v>0</v>
      </c>
      <c r="T103" s="144">
        <f t="shared" si="11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ref="Q104" si="12">IF(F104&lt;=ExpQ1,G104,0)+IF(H104&lt;=ExpQ1,I104,0)+IF(J104&lt;=ExpQ1,K104,0)+IF(L104&lt;=ExpQ1,M104,0)+IF(N104&lt;=ExpQ1,O104,0)</f>
        <v>0</v>
      </c>
      <c r="R104" s="173">
        <f t="shared" ref="R104" si="13">IF(F104&lt;=ExpH1,G104,0)+IF(H104&lt;=ExpH1,I104,0)+IF(J104&lt;=ExpH1,K104,0)+IF(L104&lt;=ExpH1,M104,0)+IF(N104&lt;=ExpH1,O104,0)</f>
        <v>0</v>
      </c>
      <c r="S104" s="173">
        <f t="shared" ref="S104" si="14">IF(F104&lt;=ExpQ3,G104,0)+IF(H104&lt;=ExpQ3,I104,0)+IF(J104&lt;=ExpQ3,K104,0)+IF(L104&lt;=ExpQ3,M104,0)+IF(N104&lt;=ExpQ3,O104,0)</f>
        <v>0</v>
      </c>
      <c r="T104" s="144">
        <f t="shared" ref="T104" si="15">G104+I104+K104+M104+O104</f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8"/>
        <v>0</v>
      </c>
      <c r="R105" s="173">
        <f t="shared" si="9"/>
        <v>0</v>
      </c>
      <c r="S105" s="173">
        <f t="shared" si="10"/>
        <v>0</v>
      </c>
      <c r="T105" s="144">
        <f t="shared" si="11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8"/>
        <v>0.26</v>
      </c>
      <c r="R106" s="173">
        <f t="shared" si="9"/>
        <v>0.53</v>
      </c>
      <c r="S106" s="173">
        <f t="shared" si="10"/>
        <v>0.62</v>
      </c>
      <c r="T106" s="144">
        <f t="shared" si="11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8"/>
        <v>0.14499999999999999</v>
      </c>
      <c r="R107" s="173">
        <f t="shared" si="9"/>
        <v>0.14499999999999999</v>
      </c>
      <c r="S107" s="173">
        <f t="shared" si="10"/>
        <v>0.47</v>
      </c>
      <c r="T107" s="144">
        <f t="shared" si="11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ref="Q108" si="16">IF(F108&lt;=ExpQ1,G108,0)+IF(H108&lt;=ExpQ1,I108,0)+IF(J108&lt;=ExpQ1,K108,0)+IF(L108&lt;=ExpQ1,M108,0)+IF(N108&lt;=ExpQ1,O108,0)</f>
        <v>0</v>
      </c>
      <c r="R108" s="173">
        <f t="shared" ref="R108" si="17">IF(F108&lt;=ExpH1,G108,0)+IF(H108&lt;=ExpH1,I108,0)+IF(J108&lt;=ExpH1,K108,0)+IF(L108&lt;=ExpH1,M108,0)+IF(N108&lt;=ExpH1,O108,0)</f>
        <v>1.1299999999999999</v>
      </c>
      <c r="S108" s="173">
        <f t="shared" ref="S108" si="18">IF(F108&lt;=ExpQ3,G108,0)+IF(H108&lt;=ExpQ3,I108,0)+IF(J108&lt;=ExpQ3,K108,0)+IF(L108&lt;=ExpQ3,M108,0)+IF(N108&lt;=ExpQ3,O108,0)</f>
        <v>1.1299999999999999</v>
      </c>
      <c r="T108" s="144">
        <f t="shared" ref="T108" si="19">G108+I108+K108+M108+O108</f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8"/>
        <v>0</v>
      </c>
      <c r="R109" s="173">
        <f t="shared" si="9"/>
        <v>0.312</v>
      </c>
      <c r="S109" s="173">
        <f t="shared" si="10"/>
        <v>0.312</v>
      </c>
      <c r="T109" s="144">
        <f t="shared" si="11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8"/>
        <v>0</v>
      </c>
      <c r="R110" s="173">
        <f t="shared" si="9"/>
        <v>0</v>
      </c>
      <c r="S110" s="173">
        <f t="shared" si="10"/>
        <v>0</v>
      </c>
      <c r="T110" s="144">
        <f t="shared" si="11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8"/>
        <v>0</v>
      </c>
      <c r="R111" s="173">
        <f t="shared" si="9"/>
        <v>0</v>
      </c>
      <c r="S111" s="173">
        <f t="shared" si="10"/>
        <v>0</v>
      </c>
      <c r="T111" s="144">
        <f t="shared" si="11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8"/>
        <v>0</v>
      </c>
      <c r="R112" s="173">
        <f t="shared" si="9"/>
        <v>1.1000000000000001</v>
      </c>
      <c r="S112" s="173">
        <f t="shared" si="10"/>
        <v>1.1000000000000001</v>
      </c>
      <c r="T112" s="144">
        <f t="shared" si="11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8"/>
        <v>0</v>
      </c>
      <c r="R113" s="173">
        <f t="shared" si="9"/>
        <v>0</v>
      </c>
      <c r="S113" s="173">
        <f t="shared" si="10"/>
        <v>0.84</v>
      </c>
      <c r="T113" s="144">
        <f t="shared" si="11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8"/>
        <v>0</v>
      </c>
      <c r="R114" s="173">
        <f t="shared" si="9"/>
        <v>0</v>
      </c>
      <c r="S114" s="173">
        <f t="shared" si="10"/>
        <v>0</v>
      </c>
      <c r="T114" s="144">
        <f t="shared" si="11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8"/>
        <v>0</v>
      </c>
      <c r="R115" s="173">
        <f t="shared" si="9"/>
        <v>0.38374999999999998</v>
      </c>
      <c r="S115" s="173">
        <f t="shared" si="10"/>
        <v>0.38374999999999998</v>
      </c>
      <c r="T115" s="144">
        <f t="shared" si="11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8"/>
        <v>0</v>
      </c>
      <c r="R116" s="173">
        <f t="shared" si="9"/>
        <v>0.60299999999999998</v>
      </c>
      <c r="S116" s="173">
        <f t="shared" si="10"/>
        <v>0.91300000000000003</v>
      </c>
      <c r="T116" s="144">
        <f t="shared" si="11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8"/>
        <v>0</v>
      </c>
      <c r="R117" s="173">
        <f t="shared" si="9"/>
        <v>11.3</v>
      </c>
      <c r="S117" s="173">
        <f t="shared" si="10"/>
        <v>11.3</v>
      </c>
      <c r="T117" s="144">
        <f t="shared" si="11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8"/>
        <v>0</v>
      </c>
      <c r="R118" s="173">
        <f t="shared" si="9"/>
        <v>62</v>
      </c>
      <c r="S118" s="173">
        <f t="shared" si="10"/>
        <v>62</v>
      </c>
      <c r="T118" s="144">
        <f t="shared" si="11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8"/>
        <v>23</v>
      </c>
      <c r="R119" s="173">
        <f t="shared" si="9"/>
        <v>42</v>
      </c>
      <c r="S119" s="173">
        <f t="shared" si="10"/>
        <v>61</v>
      </c>
      <c r="T119" s="144">
        <f t="shared" si="11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8"/>
        <v>0</v>
      </c>
      <c r="R120" s="173">
        <f t="shared" si="9"/>
        <v>0</v>
      </c>
      <c r="S120" s="173">
        <f t="shared" si="10"/>
        <v>0</v>
      </c>
      <c r="T120" s="144">
        <f t="shared" si="11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8"/>
        <v>0</v>
      </c>
      <c r="R121" s="173">
        <f t="shared" si="9"/>
        <v>3.15</v>
      </c>
      <c r="S121" s="173">
        <f t="shared" si="10"/>
        <v>3.15</v>
      </c>
      <c r="T121" s="144">
        <f t="shared" si="11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8"/>
        <v>0</v>
      </c>
      <c r="R122" s="173">
        <f t="shared" si="9"/>
        <v>1.04</v>
      </c>
      <c r="S122" s="173">
        <f t="shared" si="10"/>
        <v>1.04</v>
      </c>
      <c r="T122" s="144">
        <f t="shared" si="11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8"/>
        <v>0</v>
      </c>
      <c r="R123" s="173">
        <f t="shared" si="9"/>
        <v>1.85</v>
      </c>
      <c r="S123" s="173">
        <f t="shared" si="10"/>
        <v>1.85</v>
      </c>
      <c r="T123" s="144">
        <f t="shared" si="11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8"/>
        <v>0</v>
      </c>
      <c r="R124" s="173">
        <f t="shared" si="9"/>
        <v>0</v>
      </c>
      <c r="S124" s="173">
        <f t="shared" si="10"/>
        <v>0</v>
      </c>
      <c r="T124" s="144">
        <f t="shared" si="11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8"/>
        <v>1.5</v>
      </c>
      <c r="R125" s="173">
        <f t="shared" si="9"/>
        <v>4.55</v>
      </c>
      <c r="S125" s="173">
        <f t="shared" si="10"/>
        <v>4.55</v>
      </c>
      <c r="T125" s="144">
        <f t="shared" si="11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8"/>
        <v>0</v>
      </c>
      <c r="R126" s="173">
        <f t="shared" si="9"/>
        <v>0</v>
      </c>
      <c r="S126" s="173">
        <f t="shared" si="10"/>
        <v>0</v>
      </c>
      <c r="T126" s="144">
        <f t="shared" si="11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8"/>
        <v>0.16800000000000001</v>
      </c>
      <c r="R127" s="173">
        <f t="shared" si="9"/>
        <v>0.16800000000000001</v>
      </c>
      <c r="S127" s="173">
        <f t="shared" si="10"/>
        <v>0.4</v>
      </c>
      <c r="T127" s="144">
        <f t="shared" si="11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8"/>
        <v>72.010000000000005</v>
      </c>
      <c r="R128" s="173">
        <f t="shared" si="9"/>
        <v>92.860000000000014</v>
      </c>
      <c r="S128" s="173">
        <f t="shared" si="10"/>
        <v>113.71000000000001</v>
      </c>
      <c r="T128" s="144">
        <f t="shared" si="11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8"/>
        <v>0</v>
      </c>
      <c r="R129" s="173">
        <f t="shared" si="9"/>
        <v>0</v>
      </c>
      <c r="S129" s="173">
        <f t="shared" si="10"/>
        <v>0</v>
      </c>
      <c r="T129" s="144">
        <f t="shared" si="11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8"/>
        <v>0</v>
      </c>
      <c r="R130" s="173">
        <f t="shared" si="9"/>
        <v>0</v>
      </c>
      <c r="S130" s="173">
        <f t="shared" si="10"/>
        <v>0</v>
      </c>
      <c r="T130" s="144">
        <f t="shared" si="11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8"/>
        <v>0</v>
      </c>
      <c r="R131" s="173">
        <f t="shared" si="9"/>
        <v>0</v>
      </c>
      <c r="S131" s="173">
        <f t="shared" si="10"/>
        <v>0</v>
      </c>
      <c r="T131" s="144">
        <f t="shared" si="11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8"/>
        <v>0</v>
      </c>
      <c r="R132" s="173">
        <f t="shared" si="9"/>
        <v>0.25600000000000001</v>
      </c>
      <c r="S132" s="173">
        <f t="shared" si="10"/>
        <v>0.25600000000000001</v>
      </c>
      <c r="T132" s="144">
        <f t="shared" si="11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8"/>
        <v>0.75</v>
      </c>
      <c r="R133" s="173">
        <f t="shared" si="9"/>
        <v>0.75</v>
      </c>
      <c r="S133" s="173">
        <f t="shared" si="10"/>
        <v>0.75</v>
      </c>
      <c r="T133" s="144">
        <f t="shared" si="11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8"/>
        <v>0</v>
      </c>
      <c r="R134" s="173">
        <f t="shared" si="9"/>
        <v>0.04</v>
      </c>
      <c r="S134" s="173">
        <f t="shared" si="10"/>
        <v>0.04</v>
      </c>
      <c r="T134" s="144">
        <f t="shared" si="11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8"/>
        <v>0</v>
      </c>
      <c r="R135" s="173">
        <f t="shared" si="9"/>
        <v>0</v>
      </c>
      <c r="S135" s="173">
        <f t="shared" si="10"/>
        <v>0</v>
      </c>
      <c r="T135" s="144">
        <f t="shared" si="11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8"/>
        <v>3.5</v>
      </c>
      <c r="R136" s="173">
        <f t="shared" si="9"/>
        <v>3.5</v>
      </c>
      <c r="S136" s="173">
        <f t="shared" si="10"/>
        <v>8</v>
      </c>
      <c r="T136" s="144">
        <f t="shared" si="11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8"/>
        <v>0</v>
      </c>
      <c r="R137" s="173">
        <f t="shared" si="9"/>
        <v>0.32</v>
      </c>
      <c r="S137" s="173">
        <f t="shared" si="10"/>
        <v>0.32</v>
      </c>
      <c r="T137" s="144">
        <f t="shared" si="11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8"/>
        <v>0</v>
      </c>
      <c r="R138" s="173">
        <f t="shared" si="9"/>
        <v>0</v>
      </c>
      <c r="S138" s="173">
        <f t="shared" si="10"/>
        <v>0</v>
      </c>
      <c r="T138" s="144">
        <f t="shared" si="11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8"/>
        <v>1.1000000000000001</v>
      </c>
      <c r="R139" s="173">
        <f t="shared" si="9"/>
        <v>1.1000000000000001</v>
      </c>
      <c r="S139" s="173">
        <f t="shared" si="10"/>
        <v>2.2000000000000002</v>
      </c>
      <c r="T139" s="144">
        <f t="shared" si="11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8"/>
        <v>0</v>
      </c>
      <c r="R140" s="173">
        <f t="shared" si="9"/>
        <v>8.3000000000000004E-2</v>
      </c>
      <c r="S140" s="173">
        <f t="shared" si="10"/>
        <v>0.126</v>
      </c>
      <c r="T140" s="144">
        <f t="shared" si="11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8"/>
        <v>0</v>
      </c>
      <c r="R141" s="173">
        <f t="shared" si="9"/>
        <v>2</v>
      </c>
      <c r="S141" s="173">
        <f t="shared" si="10"/>
        <v>2</v>
      </c>
      <c r="T141" s="144">
        <f t="shared" si="11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8"/>
        <v>0</v>
      </c>
      <c r="R142" s="173">
        <f t="shared" si="9"/>
        <v>0</v>
      </c>
      <c r="S142" s="173">
        <f t="shared" si="10"/>
        <v>0</v>
      </c>
      <c r="T142" s="144">
        <f t="shared" si="11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8"/>
        <v>0</v>
      </c>
      <c r="R143" s="173">
        <f t="shared" si="9"/>
        <v>12.64</v>
      </c>
      <c r="S143" s="173">
        <f t="shared" si="10"/>
        <v>17.57</v>
      </c>
      <c r="T143" s="144">
        <f t="shared" si="11"/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8"/>
        <v>0</v>
      </c>
      <c r="R144" s="173">
        <f t="shared" si="9"/>
        <v>1.34</v>
      </c>
      <c r="S144" s="173">
        <f t="shared" si="10"/>
        <v>1.34</v>
      </c>
      <c r="T144" s="144">
        <f t="shared" si="11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8"/>
        <v>0.96299999999999997</v>
      </c>
      <c r="R145" s="173">
        <f t="shared" si="9"/>
        <v>1.9259999999999999</v>
      </c>
      <c r="S145" s="173">
        <f t="shared" si="10"/>
        <v>2.8889999999999998</v>
      </c>
      <c r="T145" s="144">
        <f t="shared" si="11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8"/>
        <v>0</v>
      </c>
      <c r="R146" s="173">
        <f t="shared" si="9"/>
        <v>0</v>
      </c>
      <c r="S146" s="173">
        <f t="shared" si="10"/>
        <v>0</v>
      </c>
      <c r="T146" s="144">
        <f t="shared" si="11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ref="Q147:Q213" si="20">IF(F147&lt;=ExpQ1,G147,0)+IF(H147&lt;=ExpQ1,I147,0)+IF(J147&lt;=ExpQ1,K147,0)+IF(L147&lt;=ExpQ1,M147,0)+IF(N147&lt;=ExpQ1,O147,0)</f>
        <v>0</v>
      </c>
      <c r="R147" s="173">
        <f t="shared" ref="R147:R213" si="21">IF(F147&lt;=ExpH1,G147,0)+IF(H147&lt;=ExpH1,I147,0)+IF(J147&lt;=ExpH1,K147,0)+IF(L147&lt;=ExpH1,M147,0)+IF(N147&lt;=ExpH1,O147,0)</f>
        <v>0</v>
      </c>
      <c r="S147" s="173">
        <f t="shared" ref="S147:S213" si="22">IF(F147&lt;=ExpQ3,G147,0)+IF(H147&lt;=ExpQ3,I147,0)+IF(J147&lt;=ExpQ3,K147,0)+IF(L147&lt;=ExpQ3,M147,0)+IF(N147&lt;=ExpQ3,O147,0)</f>
        <v>3.85</v>
      </c>
      <c r="T147" s="144">
        <f t="shared" ref="T147:T213" si="23">G147+I147+K147+M147+O147</f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20"/>
        <v>0</v>
      </c>
      <c r="R148" s="173">
        <f t="shared" si="21"/>
        <v>0</v>
      </c>
      <c r="S148" s="173">
        <f t="shared" si="22"/>
        <v>2.6</v>
      </c>
      <c r="T148" s="144">
        <f t="shared" si="23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20"/>
        <v>0</v>
      </c>
      <c r="R149" s="173">
        <f t="shared" si="21"/>
        <v>0</v>
      </c>
      <c r="S149" s="173">
        <f t="shared" si="22"/>
        <v>8.5800000000000001E-2</v>
      </c>
      <c r="T149" s="144">
        <f t="shared" si="23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0"/>
        <v>0</v>
      </c>
      <c r="R150" s="173">
        <f t="shared" si="21"/>
        <v>0</v>
      </c>
      <c r="S150" s="173">
        <f t="shared" si="22"/>
        <v>0</v>
      </c>
      <c r="T150" s="144">
        <f t="shared" si="23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0"/>
        <v>0</v>
      </c>
      <c r="R151" s="173">
        <f t="shared" si="21"/>
        <v>0</v>
      </c>
      <c r="S151" s="173">
        <f t="shared" si="22"/>
        <v>0</v>
      </c>
      <c r="T151" s="144">
        <f t="shared" si="23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0"/>
        <v>0</v>
      </c>
      <c r="R152" s="173">
        <f t="shared" si="21"/>
        <v>0</v>
      </c>
      <c r="S152" s="173">
        <f t="shared" si="22"/>
        <v>0</v>
      </c>
      <c r="T152" s="144">
        <f t="shared" si="23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0"/>
        <v>0</v>
      </c>
      <c r="R153" s="173">
        <f t="shared" si="21"/>
        <v>1.3</v>
      </c>
      <c r="S153" s="173">
        <f t="shared" si="22"/>
        <v>1.3</v>
      </c>
      <c r="T153" s="144">
        <f t="shared" si="23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0"/>
        <v>0</v>
      </c>
      <c r="R154" s="173">
        <f t="shared" si="21"/>
        <v>0</v>
      </c>
      <c r="S154" s="173">
        <f t="shared" si="22"/>
        <v>0</v>
      </c>
      <c r="T154" s="144">
        <f t="shared" si="23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20"/>
        <v>0</v>
      </c>
      <c r="R155" s="173">
        <f t="shared" si="21"/>
        <v>0.40559300669999998</v>
      </c>
      <c r="S155" s="173">
        <f t="shared" si="22"/>
        <v>0.40559300669999998</v>
      </c>
      <c r="T155" s="144">
        <f t="shared" si="23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ref="Q156" si="24">IF(F156&lt;=ExpQ1,G156,0)+IF(H156&lt;=ExpQ1,I156,0)+IF(J156&lt;=ExpQ1,K156,0)+IF(L156&lt;=ExpQ1,M156,0)+IF(N156&lt;=ExpQ1,O156,0)</f>
        <v>0</v>
      </c>
      <c r="R156" s="173">
        <f t="shared" ref="R156" si="25">IF(F156&lt;=ExpH1,G156,0)+IF(H156&lt;=ExpH1,I156,0)+IF(J156&lt;=ExpH1,K156,0)+IF(L156&lt;=ExpH1,M156,0)+IF(N156&lt;=ExpH1,O156,0)</f>
        <v>0.40559300669999998</v>
      </c>
      <c r="S156" s="173">
        <f t="shared" ref="S156" si="26">IF(F156&lt;=ExpQ3,G156,0)+IF(H156&lt;=ExpQ3,I156,0)+IF(J156&lt;=ExpQ3,K156,0)+IF(L156&lt;=ExpQ3,M156,0)+IF(N156&lt;=ExpQ3,O156,0)</f>
        <v>0.40559300669999998</v>
      </c>
      <c r="T156" s="144">
        <f t="shared" ref="T156" si="27">G156+I156+K156+M156+O156</f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0"/>
        <v>0</v>
      </c>
      <c r="R157" s="173">
        <f t="shared" si="21"/>
        <v>0</v>
      </c>
      <c r="S157" s="173">
        <f t="shared" si="22"/>
        <v>2</v>
      </c>
      <c r="T157" s="144">
        <f t="shared" si="23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20"/>
        <v>0</v>
      </c>
      <c r="R158" s="173">
        <f t="shared" si="21"/>
        <v>9.8000000000000007</v>
      </c>
      <c r="S158" s="173">
        <f t="shared" si="22"/>
        <v>9.8000000000000007</v>
      </c>
      <c r="T158" s="144">
        <f t="shared" si="23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20"/>
        <v>0</v>
      </c>
      <c r="R159" s="173">
        <f t="shared" si="21"/>
        <v>0</v>
      </c>
      <c r="S159" s="173">
        <f t="shared" si="22"/>
        <v>32</v>
      </c>
      <c r="T159" s="144">
        <f t="shared" si="23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20"/>
        <v>0</v>
      </c>
      <c r="R160" s="173">
        <f t="shared" si="21"/>
        <v>0</v>
      </c>
      <c r="S160" s="173">
        <f t="shared" si="22"/>
        <v>0</v>
      </c>
      <c r="T160" s="144">
        <f t="shared" si="23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20"/>
        <v>0</v>
      </c>
      <c r="R161" s="173">
        <f t="shared" si="21"/>
        <v>0.45906561120000006</v>
      </c>
      <c r="S161" s="173">
        <f t="shared" si="22"/>
        <v>0.45906561120000006</v>
      </c>
      <c r="T161" s="144">
        <f t="shared" si="23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ref="Q162" si="28">IF(F162&lt;=ExpQ1,G162,0)+IF(H162&lt;=ExpQ1,I162,0)+IF(J162&lt;=ExpQ1,K162,0)+IF(L162&lt;=ExpQ1,M162,0)+IF(N162&lt;=ExpQ1,O162,0)</f>
        <v>0</v>
      </c>
      <c r="R162" s="173">
        <f t="shared" ref="R162" si="29">IF(F162&lt;=ExpH1,G162,0)+IF(H162&lt;=ExpH1,I162,0)+IF(J162&lt;=ExpH1,K162,0)+IF(L162&lt;=ExpH1,M162,0)+IF(N162&lt;=ExpH1,O162,0)</f>
        <v>0.45906561120000006</v>
      </c>
      <c r="S162" s="173">
        <f t="shared" ref="S162" si="30">IF(F162&lt;=ExpQ3,G162,0)+IF(H162&lt;=ExpQ3,I162,0)+IF(J162&lt;=ExpQ3,K162,0)+IF(L162&lt;=ExpQ3,M162,0)+IF(N162&lt;=ExpQ3,O162,0)</f>
        <v>0.45906561120000006</v>
      </c>
      <c r="T162" s="144">
        <f t="shared" ref="T162" si="31">G162+I162+K162+M162+O162</f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0"/>
        <v>0</v>
      </c>
      <c r="R163" s="173">
        <f t="shared" si="21"/>
        <v>2.7</v>
      </c>
      <c r="S163" s="173">
        <f t="shared" si="22"/>
        <v>2.7</v>
      </c>
      <c r="T163" s="144">
        <f t="shared" si="23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20"/>
        <v>0</v>
      </c>
      <c r="R164" s="173">
        <f t="shared" si="21"/>
        <v>0</v>
      </c>
      <c r="S164" s="173">
        <f t="shared" si="22"/>
        <v>2.2599999999999998</v>
      </c>
      <c r="T164" s="144">
        <f t="shared" si="23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20"/>
        <v>0</v>
      </c>
      <c r="R165" s="173">
        <f t="shared" si="21"/>
        <v>0</v>
      </c>
      <c r="S165" s="173">
        <f t="shared" si="22"/>
        <v>0</v>
      </c>
      <c r="T165" s="144">
        <f t="shared" si="23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20"/>
        <v>0</v>
      </c>
      <c r="R166" s="173">
        <f t="shared" si="21"/>
        <v>0</v>
      </c>
      <c r="S166" s="173">
        <f t="shared" si="22"/>
        <v>0</v>
      </c>
      <c r="T166" s="144">
        <f t="shared" si="23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20"/>
        <v>2.95</v>
      </c>
      <c r="R167" s="173">
        <f t="shared" si="21"/>
        <v>2.95</v>
      </c>
      <c r="S167" s="173">
        <f t="shared" si="22"/>
        <v>2.95</v>
      </c>
      <c r="T167" s="144">
        <f t="shared" si="23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20"/>
        <v>0</v>
      </c>
      <c r="R168" s="173">
        <f t="shared" si="21"/>
        <v>0.2</v>
      </c>
      <c r="S168" s="173">
        <f t="shared" si="22"/>
        <v>0.2</v>
      </c>
      <c r="T168" s="144">
        <f t="shared" si="23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20"/>
        <v>0</v>
      </c>
      <c r="R169" s="173">
        <f t="shared" si="21"/>
        <v>13.5</v>
      </c>
      <c r="S169" s="173">
        <f t="shared" si="22"/>
        <v>19.5</v>
      </c>
      <c r="T169" s="144">
        <f t="shared" si="23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20"/>
        <v>0</v>
      </c>
      <c r="R170" s="173">
        <f t="shared" si="21"/>
        <v>0</v>
      </c>
      <c r="S170" s="173">
        <f t="shared" si="22"/>
        <v>1.18</v>
      </c>
      <c r="T170" s="144">
        <f t="shared" si="23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0"/>
        <v>0</v>
      </c>
      <c r="R171" s="173">
        <f t="shared" si="21"/>
        <v>0</v>
      </c>
      <c r="S171" s="173">
        <f t="shared" si="22"/>
        <v>0</v>
      </c>
      <c r="T171" s="144">
        <f t="shared" si="23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20"/>
        <v>0</v>
      </c>
      <c r="R172" s="173">
        <f t="shared" si="21"/>
        <v>0</v>
      </c>
      <c r="S172" s="173">
        <f t="shared" si="22"/>
        <v>0.85</v>
      </c>
      <c r="T172" s="144">
        <f t="shared" si="23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20"/>
        <v>0</v>
      </c>
      <c r="R173" s="173">
        <f t="shared" si="21"/>
        <v>0.25969999999999999</v>
      </c>
      <c r="S173" s="173">
        <f t="shared" si="22"/>
        <v>0.31340000000000001</v>
      </c>
      <c r="T173" s="20">
        <f t="shared" si="23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20"/>
        <v>0</v>
      </c>
      <c r="R174" s="173">
        <f t="shared" si="21"/>
        <v>1</v>
      </c>
      <c r="S174" s="173">
        <f t="shared" si="22"/>
        <v>1</v>
      </c>
      <c r="T174" s="144">
        <f t="shared" si="23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0"/>
        <v>0</v>
      </c>
      <c r="R175" s="173">
        <f t="shared" si="21"/>
        <v>0</v>
      </c>
      <c r="S175" s="173">
        <f t="shared" si="22"/>
        <v>1.1499999999999999</v>
      </c>
      <c r="T175" s="144">
        <f t="shared" si="23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0"/>
        <v>0</v>
      </c>
      <c r="R176" s="173">
        <f t="shared" si="21"/>
        <v>0</v>
      </c>
      <c r="S176" s="173">
        <f t="shared" si="22"/>
        <v>0</v>
      </c>
      <c r="T176" s="144">
        <f t="shared" si="23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20"/>
        <v>0</v>
      </c>
      <c r="R177" s="173">
        <f t="shared" si="21"/>
        <v>0</v>
      </c>
      <c r="S177" s="173">
        <f t="shared" si="22"/>
        <v>0</v>
      </c>
      <c r="T177" s="144">
        <f t="shared" si="23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20"/>
        <v>0</v>
      </c>
      <c r="R178" s="173">
        <f t="shared" si="21"/>
        <v>101.6</v>
      </c>
      <c r="S178" s="173">
        <f t="shared" si="22"/>
        <v>174.6</v>
      </c>
      <c r="T178" s="144">
        <f t="shared" si="23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20"/>
        <v>0.2727</v>
      </c>
      <c r="R179" s="173">
        <f t="shared" si="21"/>
        <v>0.2727</v>
      </c>
      <c r="S179" s="173">
        <f t="shared" si="22"/>
        <v>1.0519000000000001</v>
      </c>
      <c r="T179" s="144">
        <f t="shared" si="23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20"/>
        <v>0</v>
      </c>
      <c r="R180" s="173">
        <f t="shared" si="21"/>
        <v>0.36199999999999999</v>
      </c>
      <c r="S180" s="173">
        <f t="shared" si="22"/>
        <v>0.51246744481938378</v>
      </c>
      <c r="T180" s="144">
        <f t="shared" si="23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20"/>
        <v>0</v>
      </c>
      <c r="R181" s="173">
        <f t="shared" si="21"/>
        <v>32.1</v>
      </c>
      <c r="S181" s="173">
        <f t="shared" si="22"/>
        <v>45.7</v>
      </c>
      <c r="T181" s="144">
        <f t="shared" si="23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0"/>
        <v>0</v>
      </c>
      <c r="R182" s="173">
        <f t="shared" si="21"/>
        <v>0</v>
      </c>
      <c r="S182" s="173">
        <f t="shared" si="22"/>
        <v>0</v>
      </c>
      <c r="T182" s="144">
        <f t="shared" si="23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20"/>
        <v>0</v>
      </c>
      <c r="R183" s="173">
        <f t="shared" si="21"/>
        <v>0.49199999999999999</v>
      </c>
      <c r="S183" s="173">
        <f t="shared" si="22"/>
        <v>0.49199999999999999</v>
      </c>
      <c r="T183" s="144">
        <f t="shared" si="23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20"/>
        <v>177.47</v>
      </c>
      <c r="R184" s="173">
        <f t="shared" si="21"/>
        <v>177.47</v>
      </c>
      <c r="S184" s="173">
        <f t="shared" si="22"/>
        <v>297.20999999999998</v>
      </c>
      <c r="T184" s="144">
        <f t="shared" si="23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0"/>
        <v>9</v>
      </c>
      <c r="R185" s="173">
        <f t="shared" si="21"/>
        <v>9</v>
      </c>
      <c r="S185" s="173">
        <f t="shared" si="22"/>
        <v>9</v>
      </c>
      <c r="T185" s="144">
        <f t="shared" si="23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0"/>
        <v>0</v>
      </c>
      <c r="R186" s="173">
        <f t="shared" si="21"/>
        <v>0</v>
      </c>
      <c r="S186" s="173">
        <f t="shared" si="22"/>
        <v>0</v>
      </c>
      <c r="T186" s="144">
        <f t="shared" si="23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20"/>
        <v>0.41930000000000001</v>
      </c>
      <c r="R187" s="173">
        <f t="shared" si="21"/>
        <v>0.56130000000000002</v>
      </c>
      <c r="S187" s="173">
        <f t="shared" si="22"/>
        <v>0.6966</v>
      </c>
      <c r="T187" s="144">
        <f t="shared" si="23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0"/>
        <v>0</v>
      </c>
      <c r="R188" s="173">
        <f t="shared" si="21"/>
        <v>0</v>
      </c>
      <c r="S188" s="173">
        <f t="shared" si="22"/>
        <v>0.8</v>
      </c>
      <c r="T188" s="144">
        <f t="shared" si="23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0"/>
        <v>0</v>
      </c>
      <c r="R189" s="173">
        <f t="shared" si="21"/>
        <v>0</v>
      </c>
      <c r="S189" s="173">
        <f t="shared" si="22"/>
        <v>0</v>
      </c>
      <c r="T189" s="144">
        <f t="shared" si="23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0"/>
        <v>0</v>
      </c>
      <c r="R190" s="173">
        <f t="shared" si="21"/>
        <v>0</v>
      </c>
      <c r="S190" s="173">
        <f t="shared" si="22"/>
        <v>0</v>
      </c>
      <c r="T190" s="144">
        <f t="shared" si="23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0"/>
        <v>0</v>
      </c>
      <c r="R191" s="173">
        <f t="shared" si="21"/>
        <v>0</v>
      </c>
      <c r="S191" s="173">
        <f t="shared" si="22"/>
        <v>0</v>
      </c>
      <c r="T191" s="144">
        <f t="shared" si="23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0"/>
        <v>0</v>
      </c>
      <c r="R192" s="173">
        <f t="shared" si="21"/>
        <v>1.5</v>
      </c>
      <c r="S192" s="173">
        <f t="shared" si="22"/>
        <v>1.5</v>
      </c>
      <c r="T192" s="144">
        <f t="shared" si="23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20"/>
        <v>0</v>
      </c>
      <c r="R193" s="173">
        <f t="shared" si="21"/>
        <v>3.15</v>
      </c>
      <c r="S193" s="173">
        <f t="shared" si="22"/>
        <v>3.15</v>
      </c>
      <c r="T193" s="144">
        <f t="shared" si="23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0"/>
        <v>0</v>
      </c>
      <c r="R194" s="173">
        <f t="shared" si="21"/>
        <v>1.58</v>
      </c>
      <c r="S194" s="173">
        <f t="shared" si="22"/>
        <v>1.58</v>
      </c>
      <c r="T194" s="144">
        <f t="shared" si="23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0"/>
        <v>0</v>
      </c>
      <c r="R195" s="173">
        <f t="shared" si="21"/>
        <v>0.745</v>
      </c>
      <c r="S195" s="173">
        <f t="shared" si="22"/>
        <v>0.745</v>
      </c>
      <c r="T195" s="144">
        <f t="shared" si="23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0"/>
        <v>0</v>
      </c>
      <c r="R196" s="173">
        <f t="shared" si="21"/>
        <v>2.5499999999999998</v>
      </c>
      <c r="S196" s="173">
        <f t="shared" si="22"/>
        <v>2.5499999999999998</v>
      </c>
      <c r="T196" s="144">
        <f t="shared" si="23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0"/>
        <v>0</v>
      </c>
      <c r="R197" s="173">
        <f t="shared" si="21"/>
        <v>0</v>
      </c>
      <c r="S197" s="173">
        <f t="shared" si="22"/>
        <v>0</v>
      </c>
      <c r="T197" s="144">
        <f t="shared" si="23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0"/>
        <v>0</v>
      </c>
      <c r="R198" s="173">
        <f t="shared" si="21"/>
        <v>0.125</v>
      </c>
      <c r="S198" s="173">
        <f t="shared" si="22"/>
        <v>0.125</v>
      </c>
      <c r="T198" s="144">
        <f t="shared" si="23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20"/>
        <v>0</v>
      </c>
      <c r="R199" s="173">
        <f t="shared" si="21"/>
        <v>60.05</v>
      </c>
      <c r="S199" s="173">
        <f t="shared" si="22"/>
        <v>60.05</v>
      </c>
      <c r="T199" s="144">
        <f t="shared" si="23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8">
        <f t="shared" si="20"/>
        <v>0</v>
      </c>
      <c r="R200" s="178">
        <f t="shared" si="21"/>
        <v>80</v>
      </c>
      <c r="S200" s="178">
        <f t="shared" si="22"/>
        <v>80</v>
      </c>
      <c r="T200" s="179">
        <f t="shared" si="23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96">
        <f>IF(F201&lt;=ExpQ1,G201,0)+IF(H201&lt;=ExpQ1,I201,0)+IF(J201&lt;=ExpQ1,K201,0)+IF(L201&lt;=ExpQ1,M201,0)+IF(N201&lt;=ExpQ1,O201,0)+IF(F202&lt;=ExpQ1,0.5*G202,0)+IF(H202&lt;=ExpQ1,0.5*I202,0)+IF(J202&lt;=ExpQ1,0.5*K202,0)+IF(L202&lt;=ExpQ1,0.5*M202,0)+IF(N202&lt;=ExpQ1,0.5*O202,0)</f>
        <v>3.9</v>
      </c>
      <c r="R201" s="196">
        <f>IF(F201&lt;=ExpH1,G201,0)+IF(H201&lt;=ExpH1,I201,0)+IF(J201&lt;=ExpH1,K201,0)+IF(L201&lt;=ExpH1,M201,0)+IF(N201&lt;=ExpH1,O201,0)+IF(F202&lt;=ExpH1,0.5*G202,0)+IF(H202&lt;=ExpH1,0.5*I202,0)+IF(J202&lt;=ExpH1,0.5*K202,0)+IF(L202&lt;=ExpH1,0.5*M202,0)+IF(N202&lt;=ExpH1,0.5*O202,0)</f>
        <v>3.9</v>
      </c>
      <c r="S201" s="196">
        <f>IF(F201&lt;=ExpQ3,G201,0)+IF(H201&lt;=ExpQ3,I201,0)+IF(J201&lt;=ExpQ3,K201,0)+IF(L201&lt;=ExpQ3,M201,0)+IF(N201&lt;=ExpQ3,O201,0)+IF(F202&lt;=ExpQ3,0.5*G202,0)+IF(H202&lt;=ExpQ3,0.5*I202,0)+IF(J202&lt;=ExpQ3,0.5*K202,0)+IF(L202&lt;=ExpQ3,0.5*M202,0)+IF(N202&lt;=ExpQ3,0.5*O202,0)</f>
        <v>3.9</v>
      </c>
      <c r="T201" s="197">
        <f>G201+I201+K201+M201+O201+0.5*(G202+I202+K202+M202+O202)</f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98"/>
      <c r="R202" s="198"/>
      <c r="S202" s="198"/>
      <c r="T202" s="199"/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82">
        <f t="shared" si="20"/>
        <v>0</v>
      </c>
      <c r="R203" s="182">
        <f t="shared" si="21"/>
        <v>0</v>
      </c>
      <c r="S203" s="182">
        <f t="shared" si="22"/>
        <v>0</v>
      </c>
      <c r="T203" s="183">
        <f t="shared" si="23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20"/>
        <v>9.5000000000000001E-2</v>
      </c>
      <c r="R204" s="173">
        <f t="shared" si="21"/>
        <v>9.5000000000000001E-2</v>
      </c>
      <c r="S204" s="173">
        <f t="shared" si="22"/>
        <v>0.23760000000000001</v>
      </c>
      <c r="T204" s="144">
        <f t="shared" si="23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20"/>
        <v>0</v>
      </c>
      <c r="R205" s="173">
        <f t="shared" si="21"/>
        <v>0</v>
      </c>
      <c r="S205" s="173">
        <f t="shared" si="22"/>
        <v>0</v>
      </c>
      <c r="T205" s="144">
        <f t="shared" si="23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si="20"/>
        <v>2.9</v>
      </c>
      <c r="R206" s="173">
        <f t="shared" si="21"/>
        <v>2.9</v>
      </c>
      <c r="S206" s="173">
        <f t="shared" si="22"/>
        <v>2.9</v>
      </c>
      <c r="T206" s="144">
        <f t="shared" si="23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20"/>
        <v>1.5</v>
      </c>
      <c r="R207" s="173">
        <f t="shared" si="21"/>
        <v>3.75</v>
      </c>
      <c r="S207" s="173">
        <f t="shared" si="22"/>
        <v>3.75</v>
      </c>
      <c r="T207" s="144">
        <f t="shared" si="23"/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20"/>
        <v>24</v>
      </c>
      <c r="R208" s="173">
        <f t="shared" si="21"/>
        <v>24</v>
      </c>
      <c r="S208" s="173">
        <f t="shared" si="22"/>
        <v>80</v>
      </c>
      <c r="T208" s="144">
        <f t="shared" si="23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20"/>
        <v>0</v>
      </c>
      <c r="R209" s="173">
        <f t="shared" si="21"/>
        <v>0</v>
      </c>
      <c r="S209" s="173">
        <f t="shared" si="22"/>
        <v>0</v>
      </c>
      <c r="T209" s="144">
        <f t="shared" si="23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20"/>
        <v>0.06</v>
      </c>
      <c r="R210" s="173">
        <f t="shared" si="21"/>
        <v>0.06</v>
      </c>
      <c r="S210" s="173">
        <f t="shared" si="22"/>
        <v>0.10200000000000001</v>
      </c>
      <c r="T210" s="144">
        <f t="shared" si="23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20"/>
        <v>0</v>
      </c>
      <c r="R211" s="173">
        <f t="shared" si="21"/>
        <v>0.45</v>
      </c>
      <c r="S211" s="173">
        <f t="shared" si="22"/>
        <v>0.45</v>
      </c>
      <c r="T211" s="144">
        <f t="shared" si="23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20"/>
        <v>0</v>
      </c>
      <c r="R212" s="173">
        <f t="shared" si="21"/>
        <v>0</v>
      </c>
      <c r="S212" s="173">
        <f t="shared" si="22"/>
        <v>0</v>
      </c>
      <c r="T212" s="144">
        <f t="shared" si="23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0"/>
        <v>0</v>
      </c>
      <c r="R213" s="173">
        <f t="shared" si="21"/>
        <v>0</v>
      </c>
      <c r="S213" s="173">
        <f t="shared" si="22"/>
        <v>0</v>
      </c>
      <c r="T213" s="144">
        <f t="shared" si="23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ref="Q214:Q255" si="32">IF(F214&lt;=ExpQ1,G214,0)+IF(H214&lt;=ExpQ1,I214,0)+IF(J214&lt;=ExpQ1,K214,0)+IF(L214&lt;=ExpQ1,M214,0)+IF(N214&lt;=ExpQ1,O214,0)</f>
        <v>0</v>
      </c>
      <c r="R214" s="173">
        <f t="shared" ref="R214:R255" si="33">IF(F214&lt;=ExpH1,G214,0)+IF(H214&lt;=ExpH1,I214,0)+IF(J214&lt;=ExpH1,K214,0)+IF(L214&lt;=ExpH1,M214,0)+IF(N214&lt;=ExpH1,O214,0)</f>
        <v>12.5</v>
      </c>
      <c r="S214" s="173">
        <f t="shared" ref="S214:S255" si="34">IF(F214&lt;=ExpQ3,G214,0)+IF(H214&lt;=ExpQ3,I214,0)+IF(J214&lt;=ExpQ3,K214,0)+IF(L214&lt;=ExpQ3,M214,0)+IF(N214&lt;=ExpQ3,O214,0)</f>
        <v>12.5</v>
      </c>
      <c r="T214" s="144">
        <f t="shared" ref="T214:T255" si="35">G214+I214+K214+M214+O214</f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2"/>
        <v>0</v>
      </c>
      <c r="R215" s="173">
        <f t="shared" si="33"/>
        <v>5.9</v>
      </c>
      <c r="S215" s="173">
        <f t="shared" si="34"/>
        <v>5.9</v>
      </c>
      <c r="T215" s="144">
        <f t="shared" si="35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32"/>
        <v>0</v>
      </c>
      <c r="R216" s="173">
        <f t="shared" si="33"/>
        <v>22</v>
      </c>
      <c r="S216" s="173">
        <f t="shared" si="34"/>
        <v>22</v>
      </c>
      <c r="T216" s="144">
        <f t="shared" si="35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32"/>
        <v>0</v>
      </c>
      <c r="R217" s="173">
        <f t="shared" si="33"/>
        <v>0.13</v>
      </c>
      <c r="S217" s="173">
        <f t="shared" si="34"/>
        <v>0.13</v>
      </c>
      <c r="T217" s="144">
        <f t="shared" si="35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32"/>
        <v>0</v>
      </c>
      <c r="R218" s="173">
        <f t="shared" si="33"/>
        <v>2.6724103174999998</v>
      </c>
      <c r="S218" s="173">
        <f t="shared" si="34"/>
        <v>2.6724103174999998</v>
      </c>
      <c r="T218" s="144">
        <f t="shared" si="35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32"/>
        <v>0</v>
      </c>
      <c r="R219" s="173">
        <f t="shared" si="33"/>
        <v>2.6724103174999998</v>
      </c>
      <c r="S219" s="173">
        <f t="shared" si="34"/>
        <v>2.6724103174999998</v>
      </c>
      <c r="T219" s="144">
        <f t="shared" si="35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ref="Q220" si="36">IF(F220&lt;=ExpQ1,G220,0)+IF(H220&lt;=ExpQ1,I220,0)+IF(J220&lt;=ExpQ1,K220,0)+IF(L220&lt;=ExpQ1,M220,0)+IF(N220&lt;=ExpQ1,O220,0)</f>
        <v>0</v>
      </c>
      <c r="R220" s="173">
        <f t="shared" ref="R220" si="37">IF(F220&lt;=ExpH1,G220,0)+IF(H220&lt;=ExpH1,I220,0)+IF(J220&lt;=ExpH1,K220,0)+IF(L220&lt;=ExpH1,M220,0)+IF(N220&lt;=ExpH1,O220,0)</f>
        <v>2.6724103174999998</v>
      </c>
      <c r="S220" s="173">
        <f t="shared" ref="S220" si="38">IF(F220&lt;=ExpQ3,G220,0)+IF(H220&lt;=ExpQ3,I220,0)+IF(J220&lt;=ExpQ3,K220,0)+IF(L220&lt;=ExpQ3,M220,0)+IF(N220&lt;=ExpQ3,O220,0)</f>
        <v>2.6724103174999998</v>
      </c>
      <c r="T220" s="144">
        <f t="shared" ref="T220" si="39">G220+I220+K220+M220+O220</f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32"/>
        <v>0</v>
      </c>
      <c r="R221" s="173">
        <f t="shared" si="33"/>
        <v>0</v>
      </c>
      <c r="S221" s="173">
        <f t="shared" si="34"/>
        <v>0.01</v>
      </c>
      <c r="T221" s="144">
        <f t="shared" si="35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32"/>
        <v>0</v>
      </c>
      <c r="R222" s="173">
        <f t="shared" si="33"/>
        <v>0.193</v>
      </c>
      <c r="S222" s="173">
        <f t="shared" si="34"/>
        <v>0.193</v>
      </c>
      <c r="T222" s="144">
        <f t="shared" si="35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32"/>
        <v>0</v>
      </c>
      <c r="R223" s="173">
        <f t="shared" si="33"/>
        <v>4.4000000000000004</v>
      </c>
      <c r="S223" s="173">
        <f t="shared" si="34"/>
        <v>4.4000000000000004</v>
      </c>
      <c r="T223" s="144">
        <f t="shared" si="35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32"/>
        <v>0</v>
      </c>
      <c r="R224" s="173">
        <f t="shared" si="33"/>
        <v>0.9</v>
      </c>
      <c r="S224" s="173">
        <f t="shared" si="34"/>
        <v>0.9</v>
      </c>
      <c r="T224" s="144">
        <f t="shared" si="35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32"/>
        <v>0</v>
      </c>
      <c r="R225" s="173">
        <f t="shared" si="33"/>
        <v>0</v>
      </c>
      <c r="S225" s="173">
        <f t="shared" si="34"/>
        <v>0.1653</v>
      </c>
      <c r="T225" s="144">
        <f t="shared" si="35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32"/>
        <v>0.1394</v>
      </c>
      <c r="R226" s="173">
        <f t="shared" si="33"/>
        <v>0.1394</v>
      </c>
      <c r="S226" s="173">
        <f t="shared" si="34"/>
        <v>0.1394</v>
      </c>
      <c r="T226" s="144">
        <f t="shared" si="35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2"/>
        <v>0</v>
      </c>
      <c r="R227" s="173">
        <f t="shared" si="33"/>
        <v>5.5</v>
      </c>
      <c r="S227" s="173">
        <f t="shared" si="34"/>
        <v>5.5</v>
      </c>
      <c r="T227" s="144">
        <f t="shared" si="35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32"/>
        <v>0</v>
      </c>
      <c r="R228" s="173">
        <f t="shared" si="33"/>
        <v>0</v>
      </c>
      <c r="S228" s="173">
        <f t="shared" si="34"/>
        <v>0</v>
      </c>
      <c r="T228" s="144">
        <f t="shared" si="35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32"/>
        <v>0</v>
      </c>
      <c r="R229" s="173">
        <f t="shared" si="33"/>
        <v>0</v>
      </c>
      <c r="S229" s="173">
        <f t="shared" si="34"/>
        <v>0</v>
      </c>
      <c r="T229" s="144">
        <f t="shared" si="35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32"/>
        <v>0.66</v>
      </c>
      <c r="R230" s="173">
        <f t="shared" si="33"/>
        <v>1.34</v>
      </c>
      <c r="S230" s="173">
        <f t="shared" si="34"/>
        <v>2.02</v>
      </c>
      <c r="T230" s="144">
        <f t="shared" si="35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32"/>
        <v>0</v>
      </c>
      <c r="R231" s="173">
        <f t="shared" si="33"/>
        <v>0.35210000000000002</v>
      </c>
      <c r="S231" s="173">
        <f t="shared" si="34"/>
        <v>0.35210000000000002</v>
      </c>
      <c r="T231" s="144">
        <f t="shared" si="35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32"/>
        <v>0</v>
      </c>
      <c r="R232" s="173">
        <f t="shared" si="33"/>
        <v>1.24</v>
      </c>
      <c r="S232" s="173">
        <f t="shared" si="34"/>
        <v>1.24</v>
      </c>
      <c r="T232" s="144">
        <f>G232+I232+K232+M232+O232</f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32"/>
        <v>0</v>
      </c>
      <c r="R233" s="173">
        <f t="shared" si="33"/>
        <v>0</v>
      </c>
      <c r="S233" s="173">
        <f t="shared" si="34"/>
        <v>0.25</v>
      </c>
      <c r="T233" s="144">
        <f t="shared" si="35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32"/>
        <v>0</v>
      </c>
      <c r="R234" s="173">
        <f t="shared" si="33"/>
        <v>5.4</v>
      </c>
      <c r="S234" s="173">
        <f t="shared" si="34"/>
        <v>5.4</v>
      </c>
      <c r="T234" s="144">
        <f t="shared" si="35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32"/>
        <v>0</v>
      </c>
      <c r="R235" s="173">
        <f t="shared" si="33"/>
        <v>0</v>
      </c>
      <c r="S235" s="173">
        <f t="shared" si="34"/>
        <v>0</v>
      </c>
      <c r="T235" s="144">
        <f t="shared" si="35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32"/>
        <v>0.41039999999999999</v>
      </c>
      <c r="R236" s="173">
        <f t="shared" si="33"/>
        <v>0.82079999999999997</v>
      </c>
      <c r="S236" s="173">
        <f t="shared" si="34"/>
        <v>1.2311999999999999</v>
      </c>
      <c r="T236" s="144">
        <f t="shared" si="35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32"/>
        <v>34.72</v>
      </c>
      <c r="R237" s="173">
        <f t="shared" si="33"/>
        <v>70.86</v>
      </c>
      <c r="S237" s="173">
        <f t="shared" si="34"/>
        <v>107.84</v>
      </c>
      <c r="T237" s="144">
        <f t="shared" si="35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32"/>
        <v>0</v>
      </c>
      <c r="R238" s="173">
        <f t="shared" si="33"/>
        <v>0.16</v>
      </c>
      <c r="S238" s="173">
        <f t="shared" si="34"/>
        <v>0.16</v>
      </c>
      <c r="T238" s="144">
        <f t="shared" si="35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32"/>
        <v>0</v>
      </c>
      <c r="R239" s="173">
        <f t="shared" si="33"/>
        <v>0</v>
      </c>
      <c r="S239" s="173">
        <f t="shared" si="34"/>
        <v>28.4</v>
      </c>
      <c r="T239" s="144">
        <f t="shared" si="35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32"/>
        <v>0</v>
      </c>
      <c r="R240" s="173">
        <f t="shared" si="33"/>
        <v>0.18</v>
      </c>
      <c r="S240" s="173">
        <f t="shared" si="34"/>
        <v>0.18</v>
      </c>
      <c r="T240" s="163">
        <f t="shared" si="35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32"/>
        <v>0</v>
      </c>
      <c r="R241" s="173">
        <f t="shared" si="33"/>
        <v>0</v>
      </c>
      <c r="S241" s="173">
        <f t="shared" si="34"/>
        <v>0.2</v>
      </c>
      <c r="T241" s="144">
        <f t="shared" si="35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32"/>
        <v>0</v>
      </c>
      <c r="R242" s="173">
        <f t="shared" si="33"/>
        <v>0</v>
      </c>
      <c r="S242" s="173">
        <f t="shared" si="34"/>
        <v>0</v>
      </c>
      <c r="T242" s="144">
        <f t="shared" si="35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32"/>
        <v>0</v>
      </c>
      <c r="R243" s="173">
        <f t="shared" si="33"/>
        <v>0.5</v>
      </c>
      <c r="S243" s="173">
        <f t="shared" si="34"/>
        <v>0.5</v>
      </c>
      <c r="T243" s="144">
        <f t="shared" si="35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ref="Q244" si="40">IF(F244&lt;=ExpQ1,G244,0)+IF(H244&lt;=ExpQ1,I244,0)+IF(J244&lt;=ExpQ1,K244,0)+IF(L244&lt;=ExpQ1,M244,0)+IF(N244&lt;=ExpQ1,O244,0)</f>
        <v>0</v>
      </c>
      <c r="R244" s="173">
        <f t="shared" ref="R244" si="41">IF(F244&lt;=ExpH1,G244,0)+IF(H244&lt;=ExpH1,I244,0)+IF(J244&lt;=ExpH1,K244,0)+IF(L244&lt;=ExpH1,M244,0)+IF(N244&lt;=ExpH1,O244,0)</f>
        <v>0</v>
      </c>
      <c r="S244" s="173">
        <f t="shared" ref="S244" si="42">IF(F244&lt;=ExpQ3,G244,0)+IF(H244&lt;=ExpQ3,I244,0)+IF(J244&lt;=ExpQ3,K244,0)+IF(L244&lt;=ExpQ3,M244,0)+IF(N244&lt;=ExpQ3,O244,0)</f>
        <v>0</v>
      </c>
      <c r="T244" s="144">
        <f t="shared" ref="T244" si="43">G244+I244+K244+M244+O244</f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32"/>
        <v>0</v>
      </c>
      <c r="R245" s="173">
        <f t="shared" si="33"/>
        <v>0</v>
      </c>
      <c r="S245" s="173">
        <f t="shared" si="34"/>
        <v>1.25</v>
      </c>
      <c r="T245" s="144">
        <f t="shared" si="35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32"/>
        <v>0</v>
      </c>
      <c r="R246" s="173">
        <f t="shared" si="33"/>
        <v>0.6</v>
      </c>
      <c r="S246" s="173">
        <f t="shared" si="34"/>
        <v>0.6</v>
      </c>
      <c r="T246" s="144">
        <f t="shared" si="35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32"/>
        <v>0</v>
      </c>
      <c r="R247" s="173">
        <f t="shared" si="33"/>
        <v>4.0033349999999999</v>
      </c>
      <c r="S247" s="173">
        <f t="shared" si="34"/>
        <v>4.0033349999999999</v>
      </c>
      <c r="T247" s="144">
        <f t="shared" si="35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32"/>
        <v>0</v>
      </c>
      <c r="R248" s="173">
        <f t="shared" si="33"/>
        <v>0</v>
      </c>
      <c r="S248" s="173">
        <f t="shared" si="34"/>
        <v>0</v>
      </c>
      <c r="T248" s="144">
        <f t="shared" si="35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32"/>
        <v>0</v>
      </c>
      <c r="R249" s="173">
        <f t="shared" si="33"/>
        <v>0</v>
      </c>
      <c r="S249" s="173">
        <f t="shared" si="34"/>
        <v>0</v>
      </c>
      <c r="T249" s="144">
        <f t="shared" si="35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32"/>
        <v>0</v>
      </c>
      <c r="R250" s="173">
        <f t="shared" si="33"/>
        <v>0</v>
      </c>
      <c r="S250" s="173">
        <f t="shared" si="34"/>
        <v>1.57</v>
      </c>
      <c r="T250" s="144">
        <f t="shared" si="35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32"/>
        <v>0</v>
      </c>
      <c r="R251" s="173">
        <f t="shared" si="33"/>
        <v>1.1499999999999999</v>
      </c>
      <c r="S251" s="173">
        <f t="shared" si="34"/>
        <v>1.1499999999999999</v>
      </c>
      <c r="T251" s="144">
        <f t="shared" si="35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32"/>
        <v>0</v>
      </c>
      <c r="R252" s="173">
        <f t="shared" si="33"/>
        <v>4.7342943032000004</v>
      </c>
      <c r="S252" s="173">
        <f t="shared" si="34"/>
        <v>4.7342943032000004</v>
      </c>
      <c r="T252" s="144">
        <f t="shared" si="35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32"/>
        <v>0</v>
      </c>
      <c r="R253" s="173">
        <f t="shared" si="33"/>
        <v>0.79</v>
      </c>
      <c r="S253" s="173">
        <f t="shared" si="34"/>
        <v>1.26</v>
      </c>
      <c r="T253" s="144">
        <f t="shared" si="35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32"/>
        <v>0</v>
      </c>
      <c r="R254" s="173">
        <f t="shared" si="33"/>
        <v>0</v>
      </c>
      <c r="S254" s="173">
        <f t="shared" si="34"/>
        <v>0</v>
      </c>
      <c r="T254" s="144">
        <f t="shared" si="35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32"/>
        <v>0</v>
      </c>
      <c r="R255" s="173">
        <f t="shared" si="33"/>
        <v>20</v>
      </c>
      <c r="S255" s="173">
        <f t="shared" si="34"/>
        <v>20</v>
      </c>
      <c r="T255" s="144">
        <f t="shared" si="35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44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44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44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44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44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44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44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44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44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44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44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44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44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44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44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44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44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44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44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44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44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44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44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44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44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44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44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44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44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44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44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44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45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45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45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45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45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45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45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45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45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45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45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45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45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45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45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45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45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45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45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45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45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45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45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45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45"/>
        <v>1.2200000000000002</v>
      </c>
    </row>
  </sheetData>
  <sheetProtection algorithmName="SHA-512" hashValue="DnKnUJOh5iD8e9gMgyYACRo5s8VWmyeS6/X05Rlp5w4afuvJy8ob9m+QE6SYS6Ncck0xfxYdGbMcrIb6GZuFJQ==" saltValue="w2qF494OKUWn+5qG/BQPQg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Q109:T155 Q156:R156 Q96:T103 Q104:S104 Q14:T16 Q105:T107 Q108:S108 Q163:T200 Q201:S201 Q203:T219 Q221:T255 Q18:T94 Q157:T16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C6"/>
  <sheetViews>
    <sheetView workbookViewId="0">
      <selection activeCell="C6" sqref="C6"/>
    </sheetView>
  </sheetViews>
  <sheetFormatPr defaultRowHeight="15" x14ac:dyDescent="0.25"/>
  <sheetData>
    <row r="1" spans="1:3" x14ac:dyDescent="0.25">
      <c r="B1" t="s">
        <v>698</v>
      </c>
      <c r="C1" t="s">
        <v>699</v>
      </c>
    </row>
    <row r="2" spans="1:3" x14ac:dyDescent="0.25">
      <c r="A2" t="s">
        <v>704</v>
      </c>
      <c r="B2" s="167">
        <v>43819</v>
      </c>
      <c r="C2" s="167">
        <v>43850</v>
      </c>
    </row>
    <row r="3" spans="1:3" x14ac:dyDescent="0.25">
      <c r="A3" t="s">
        <v>700</v>
      </c>
      <c r="B3" s="167">
        <v>43910</v>
      </c>
      <c r="C3" s="167"/>
    </row>
    <row r="4" spans="1:3" x14ac:dyDescent="0.25">
      <c r="A4" t="s">
        <v>701</v>
      </c>
      <c r="B4" s="167">
        <v>44001</v>
      </c>
      <c r="C4" s="167"/>
    </row>
    <row r="5" spans="1:3" x14ac:dyDescent="0.25">
      <c r="A5" t="s">
        <v>702</v>
      </c>
      <c r="B5" s="167">
        <v>44092</v>
      </c>
      <c r="C5" s="167"/>
    </row>
    <row r="6" spans="1:3" x14ac:dyDescent="0.25">
      <c r="A6" t="s">
        <v>703</v>
      </c>
      <c r="B6" s="167">
        <v>44183</v>
      </c>
      <c r="C6" s="167">
        <v>44211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639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0" t="s">
        <v>0</v>
      </c>
      <c r="M9" s="200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1" t="s">
        <v>618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0" t="s">
        <v>0</v>
      </c>
      <c r="M9" s="200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1" t="s">
        <v>3</v>
      </c>
      <c r="G11" s="201"/>
      <c r="H11" s="201"/>
      <c r="I11" s="201"/>
      <c r="J11" s="201"/>
      <c r="K11" s="201"/>
      <c r="L11" s="201"/>
      <c r="M11" s="201"/>
      <c r="N11" s="201"/>
      <c r="O11" s="201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0" t="s">
        <v>0</v>
      </c>
      <c r="M9" s="200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1" t="s">
        <v>672</v>
      </c>
      <c r="F11" s="201"/>
      <c r="G11" s="201"/>
      <c r="H11" s="201"/>
      <c r="I11" s="201"/>
      <c r="J11" s="201"/>
      <c r="K11" s="201"/>
      <c r="L11" s="201"/>
      <c r="M11" s="201"/>
      <c r="N11" s="201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0" t="s">
        <v>0</v>
      </c>
      <c r="K9" s="200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1" t="s">
        <v>641</v>
      </c>
      <c r="F11" s="201"/>
      <c r="G11" s="201"/>
      <c r="H11" s="201"/>
      <c r="I11" s="201"/>
      <c r="J11" s="201"/>
      <c r="K11" s="201"/>
      <c r="L11" s="201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40381F29-DE31-449C-B5A2-A518E2A298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2021-03-01T06:40:43Z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