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BA945838-3890-4C2E-8007-BED699FECE20}" xr6:coauthVersionLast="44" xr6:coauthVersionMax="44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_OLD" sheetId="10" state="hidden" r:id="rId1"/>
    <sheet name="2020" sheetId="11" r:id="rId2"/>
    <sheet name="Helper" sheetId="12" state="hidden" r:id="rId3"/>
    <sheet name="EDSP_2019" sheetId="7" r:id="rId4"/>
    <sheet name="EDSP_2018" sheetId="1" r:id="rId5"/>
    <sheet name="EDSP_2017" sheetId="5" r:id="rId6"/>
    <sheet name="EDSP_2016" sheetId="9" r:id="rId7"/>
    <sheet name="ESDP_2015" sheetId="8" r:id="rId8"/>
  </sheets>
  <definedNames>
    <definedName name="_xlnm._FilterDatabase" localSheetId="1" hidden="1">'2020'!$B$12:$U$309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6">EDSP_2016!$B$219:$P$250</definedName>
    <definedName name="_xlnm.Print_Area" localSheetId="7">ESDP_2015!$B$195:$N$225</definedName>
    <definedName name="StartEU">Helper!$B$2</definedName>
    <definedName name="StartUS">Helper!$C$2</definedName>
    <definedName name="Z_2775CCD0_3A78_4586_818F_FCAACE537518_.wvu.Cols" localSheetId="6" hidden="1">EDSP_2016!$R:$XFD</definedName>
    <definedName name="Z_2775CCD0_3A78_4586_818F_FCAACE537518_.wvu.PrintArea" localSheetId="6" hidden="1">EDSP_2016!$B$219:$P$250</definedName>
    <definedName name="Z_2775CCD0_3A78_4586_818F_FCAACE537518_.wvu.Rows" localSheetId="6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8" i="11" l="1"/>
  <c r="I217" i="11"/>
  <c r="I216" i="11"/>
  <c r="S218" i="11"/>
  <c r="R218" i="11"/>
  <c r="Q218" i="11"/>
  <c r="G218" i="11"/>
  <c r="G217" i="11"/>
  <c r="G216" i="11"/>
  <c r="T218" i="11" l="1"/>
  <c r="T199" i="11"/>
  <c r="S199" i="11"/>
  <c r="R199" i="11"/>
  <c r="Q199" i="11"/>
  <c r="T107" i="11" l="1"/>
  <c r="S107" i="11"/>
  <c r="R107" i="11"/>
  <c r="Q107" i="11"/>
  <c r="T94" i="11"/>
  <c r="T103" i="11" l="1"/>
  <c r="S103" i="11"/>
  <c r="R103" i="11"/>
  <c r="Q103" i="11"/>
  <c r="I78" i="11" l="1"/>
  <c r="K258" i="11" l="1"/>
  <c r="I258" i="11"/>
  <c r="G258" i="11"/>
  <c r="Q155" i="11" l="1"/>
  <c r="G155" i="11"/>
  <c r="R155" i="11" s="1"/>
  <c r="G154" i="11"/>
  <c r="T155" i="11" l="1"/>
  <c r="S155" i="11"/>
  <c r="K61" i="11"/>
  <c r="I178" i="11" l="1"/>
  <c r="S252" i="11" l="1"/>
  <c r="R252" i="11"/>
  <c r="Q252" i="11"/>
  <c r="S251" i="11"/>
  <c r="R251" i="11"/>
  <c r="Q251" i="11"/>
  <c r="S250" i="11"/>
  <c r="R250" i="11"/>
  <c r="Q250" i="11"/>
  <c r="S249" i="11"/>
  <c r="R249" i="11"/>
  <c r="Q249" i="11"/>
  <c r="S248" i="11"/>
  <c r="R248" i="11"/>
  <c r="Q248" i="11"/>
  <c r="S247" i="11"/>
  <c r="R247" i="11"/>
  <c r="Q247" i="11"/>
  <c r="S246" i="11"/>
  <c r="R246" i="11"/>
  <c r="Q246" i="11"/>
  <c r="S245" i="11"/>
  <c r="R245" i="11"/>
  <c r="Q245" i="11"/>
  <c r="Q244" i="11"/>
  <c r="S243" i="11"/>
  <c r="R243" i="11"/>
  <c r="Q243" i="11"/>
  <c r="S242" i="11"/>
  <c r="R242" i="11"/>
  <c r="Q242" i="11"/>
  <c r="S241" i="11"/>
  <c r="R241" i="11"/>
  <c r="Q241" i="11"/>
  <c r="S240" i="11"/>
  <c r="R240" i="11"/>
  <c r="Q240" i="11"/>
  <c r="S239" i="11"/>
  <c r="R239" i="11"/>
  <c r="Q239" i="11"/>
  <c r="S238" i="11"/>
  <c r="R238" i="11"/>
  <c r="Q238" i="11"/>
  <c r="S237" i="11"/>
  <c r="R237" i="11"/>
  <c r="Q237" i="11"/>
  <c r="S236" i="11"/>
  <c r="R236" i="11"/>
  <c r="Q236" i="11"/>
  <c r="S235" i="11"/>
  <c r="R235" i="11"/>
  <c r="Q235" i="11"/>
  <c r="Q234" i="11"/>
  <c r="S233" i="11"/>
  <c r="R233" i="11"/>
  <c r="Q233" i="11"/>
  <c r="S232" i="11"/>
  <c r="R232" i="11"/>
  <c r="Q232" i="11"/>
  <c r="S231" i="11"/>
  <c r="R231" i="11"/>
  <c r="Q231" i="11"/>
  <c r="S230" i="11"/>
  <c r="R230" i="11"/>
  <c r="Q230" i="11"/>
  <c r="S229" i="11"/>
  <c r="R229" i="11"/>
  <c r="Q229" i="11"/>
  <c r="S228" i="11"/>
  <c r="R228" i="11"/>
  <c r="Q228" i="11"/>
  <c r="S227" i="11"/>
  <c r="R227" i="11"/>
  <c r="Q227" i="11"/>
  <c r="S226" i="11"/>
  <c r="R226" i="11"/>
  <c r="Q226" i="11"/>
  <c r="S225" i="11"/>
  <c r="R225" i="11"/>
  <c r="Q225" i="11"/>
  <c r="S224" i="11"/>
  <c r="R224" i="11"/>
  <c r="Q224" i="11"/>
  <c r="S223" i="11"/>
  <c r="R223" i="11"/>
  <c r="Q223" i="11"/>
  <c r="S222" i="11"/>
  <c r="R222" i="11"/>
  <c r="Q222" i="11"/>
  <c r="S221" i="11"/>
  <c r="R221" i="11"/>
  <c r="Q221" i="11"/>
  <c r="S220" i="11"/>
  <c r="R220" i="11"/>
  <c r="Q220" i="11"/>
  <c r="S219" i="11"/>
  <c r="R219" i="11"/>
  <c r="Q219" i="11"/>
  <c r="S217" i="11"/>
  <c r="R217" i="11"/>
  <c r="Q217" i="11"/>
  <c r="S216" i="11"/>
  <c r="R216" i="11"/>
  <c r="Q216" i="11"/>
  <c r="S215" i="11"/>
  <c r="R215" i="11"/>
  <c r="Q215" i="11"/>
  <c r="S214" i="11"/>
  <c r="R214" i="11"/>
  <c r="Q214" i="11"/>
  <c r="S213" i="11"/>
  <c r="R213" i="11"/>
  <c r="Q213" i="11"/>
  <c r="S212" i="11"/>
  <c r="R212" i="11"/>
  <c r="Q212" i="11"/>
  <c r="S211" i="11"/>
  <c r="R211" i="11"/>
  <c r="Q211" i="11"/>
  <c r="S210" i="11"/>
  <c r="R210" i="11"/>
  <c r="Q210" i="11"/>
  <c r="S209" i="11"/>
  <c r="R209" i="11"/>
  <c r="Q209" i="11"/>
  <c r="S208" i="11"/>
  <c r="R208" i="11"/>
  <c r="Q208" i="11"/>
  <c r="S207" i="11"/>
  <c r="R207" i="11"/>
  <c r="Q207" i="11"/>
  <c r="S206" i="11"/>
  <c r="R206" i="11"/>
  <c r="Q206" i="11"/>
  <c r="S205" i="11"/>
  <c r="R205" i="11"/>
  <c r="Q205" i="11"/>
  <c r="S204" i="11"/>
  <c r="R204" i="11"/>
  <c r="Q204" i="11"/>
  <c r="S203" i="11"/>
  <c r="R203" i="11"/>
  <c r="Q203" i="11"/>
  <c r="S202" i="11"/>
  <c r="R202" i="11"/>
  <c r="Q202" i="11"/>
  <c r="S201" i="11"/>
  <c r="R201" i="11"/>
  <c r="Q201" i="11"/>
  <c r="S198" i="11"/>
  <c r="R198" i="11"/>
  <c r="Q198" i="11"/>
  <c r="S197" i="11"/>
  <c r="R197" i="11"/>
  <c r="Q197" i="11"/>
  <c r="S196" i="11"/>
  <c r="R196" i="11"/>
  <c r="Q196" i="11"/>
  <c r="S195" i="11"/>
  <c r="R195" i="11"/>
  <c r="Q195" i="11"/>
  <c r="S194" i="11"/>
  <c r="R194" i="11"/>
  <c r="Q194" i="11"/>
  <c r="S193" i="11"/>
  <c r="R193" i="11"/>
  <c r="Q193" i="11"/>
  <c r="S192" i="11"/>
  <c r="R192" i="11"/>
  <c r="Q192" i="11"/>
  <c r="S191" i="11"/>
  <c r="R191" i="11"/>
  <c r="Q191" i="11"/>
  <c r="S190" i="11"/>
  <c r="R190" i="11"/>
  <c r="Q190" i="11"/>
  <c r="S189" i="11"/>
  <c r="R189" i="11"/>
  <c r="Q189" i="11"/>
  <c r="S188" i="11"/>
  <c r="R188" i="11"/>
  <c r="Q188" i="11"/>
  <c r="S187" i="11"/>
  <c r="R187" i="11"/>
  <c r="Q187" i="11"/>
  <c r="S186" i="11"/>
  <c r="R186" i="11"/>
  <c r="Q186" i="11"/>
  <c r="S185" i="11"/>
  <c r="R185" i="11"/>
  <c r="Q185" i="11"/>
  <c r="S184" i="11"/>
  <c r="R184" i="11"/>
  <c r="Q184" i="11"/>
  <c r="S183" i="11"/>
  <c r="R183" i="11"/>
  <c r="Q183" i="11"/>
  <c r="S182" i="11"/>
  <c r="R182" i="11"/>
  <c r="Q182" i="11"/>
  <c r="S181" i="11"/>
  <c r="R181" i="11"/>
  <c r="Q181" i="11"/>
  <c r="S180" i="11"/>
  <c r="R180" i="11"/>
  <c r="Q180" i="11"/>
  <c r="S179" i="11"/>
  <c r="R179" i="11"/>
  <c r="Q179" i="11"/>
  <c r="S178" i="11"/>
  <c r="R178" i="11"/>
  <c r="Q178" i="11"/>
  <c r="S177" i="11"/>
  <c r="R177" i="11"/>
  <c r="Q177" i="11"/>
  <c r="S176" i="11"/>
  <c r="R176" i="11"/>
  <c r="Q176" i="11"/>
  <c r="S175" i="11"/>
  <c r="R175" i="11"/>
  <c r="Q175" i="11"/>
  <c r="S174" i="11"/>
  <c r="R174" i="11"/>
  <c r="Q174" i="11"/>
  <c r="S173" i="11"/>
  <c r="R173" i="11"/>
  <c r="Q173" i="11"/>
  <c r="S172" i="11"/>
  <c r="R172" i="11"/>
  <c r="Q172" i="11"/>
  <c r="S171" i="11"/>
  <c r="R171" i="11"/>
  <c r="Q171" i="11"/>
  <c r="S170" i="11"/>
  <c r="R170" i="11"/>
  <c r="Q170" i="11"/>
  <c r="S169" i="11"/>
  <c r="R169" i="11"/>
  <c r="Q169" i="11"/>
  <c r="S168" i="11"/>
  <c r="R168" i="11"/>
  <c r="Q168" i="11"/>
  <c r="S167" i="11"/>
  <c r="R167" i="11"/>
  <c r="Q167" i="11"/>
  <c r="S166" i="11"/>
  <c r="R166" i="11"/>
  <c r="Q166" i="11"/>
  <c r="S165" i="11"/>
  <c r="R165" i="11"/>
  <c r="Q165" i="11"/>
  <c r="S164" i="11"/>
  <c r="R164" i="11"/>
  <c r="Q164" i="11"/>
  <c r="S163" i="11"/>
  <c r="R163" i="11"/>
  <c r="Q163" i="11"/>
  <c r="S162" i="11"/>
  <c r="R162" i="11"/>
  <c r="Q162" i="11"/>
  <c r="S161" i="11"/>
  <c r="R161" i="11"/>
  <c r="Q161" i="11"/>
  <c r="S160" i="11"/>
  <c r="R160" i="11"/>
  <c r="Q160" i="11"/>
  <c r="S159" i="11"/>
  <c r="R159" i="11"/>
  <c r="Q159" i="11"/>
  <c r="S158" i="11"/>
  <c r="R158" i="11"/>
  <c r="Q158" i="11"/>
  <c r="S157" i="11"/>
  <c r="R157" i="11"/>
  <c r="Q157" i="11"/>
  <c r="S156" i="11"/>
  <c r="R156" i="11"/>
  <c r="Q156" i="11"/>
  <c r="S154" i="11"/>
  <c r="R154" i="11"/>
  <c r="Q154" i="11"/>
  <c r="S153" i="11"/>
  <c r="R153" i="11"/>
  <c r="Q153" i="11"/>
  <c r="S152" i="11"/>
  <c r="R152" i="11"/>
  <c r="Q152" i="11"/>
  <c r="S151" i="11"/>
  <c r="R151" i="11"/>
  <c r="Q151" i="11"/>
  <c r="S150" i="11"/>
  <c r="R150" i="11"/>
  <c r="Q150" i="11"/>
  <c r="S149" i="11"/>
  <c r="R149" i="11"/>
  <c r="Q149" i="11"/>
  <c r="S148" i="11"/>
  <c r="R148" i="11"/>
  <c r="Q148" i="11"/>
  <c r="S147" i="11"/>
  <c r="R147" i="11"/>
  <c r="Q147" i="11"/>
  <c r="S146" i="11"/>
  <c r="R146" i="11"/>
  <c r="Q146" i="11"/>
  <c r="S145" i="11"/>
  <c r="R145" i="11"/>
  <c r="Q145" i="11"/>
  <c r="S144" i="11"/>
  <c r="R144" i="11"/>
  <c r="Q144" i="11"/>
  <c r="S143" i="11"/>
  <c r="R143" i="11"/>
  <c r="Q143" i="11"/>
  <c r="S142" i="11"/>
  <c r="R142" i="11"/>
  <c r="Q142" i="11"/>
  <c r="S141" i="11"/>
  <c r="R141" i="11"/>
  <c r="Q141" i="11"/>
  <c r="S140" i="11"/>
  <c r="R140" i="11"/>
  <c r="Q140" i="11"/>
  <c r="S139" i="11"/>
  <c r="R139" i="11"/>
  <c r="Q139" i="11"/>
  <c r="S138" i="11"/>
  <c r="R138" i="11"/>
  <c r="Q138" i="11"/>
  <c r="S137" i="11"/>
  <c r="R137" i="11"/>
  <c r="Q137" i="11"/>
  <c r="Q136" i="11"/>
  <c r="S135" i="11"/>
  <c r="R135" i="11"/>
  <c r="Q135" i="11"/>
  <c r="S134" i="11"/>
  <c r="R134" i="11"/>
  <c r="Q134" i="11"/>
  <c r="S133" i="11"/>
  <c r="R133" i="11"/>
  <c r="Q133" i="11"/>
  <c r="S132" i="11"/>
  <c r="R132" i="11"/>
  <c r="Q132" i="11"/>
  <c r="S131" i="11"/>
  <c r="R131" i="11"/>
  <c r="Q131" i="11"/>
  <c r="S130" i="11"/>
  <c r="R130" i="11"/>
  <c r="Q130" i="11"/>
  <c r="S129" i="11"/>
  <c r="R129" i="11"/>
  <c r="Q129" i="11"/>
  <c r="S128" i="11"/>
  <c r="R128" i="11"/>
  <c r="Q128" i="11"/>
  <c r="S127" i="11"/>
  <c r="R127" i="11"/>
  <c r="Q127" i="11"/>
  <c r="S126" i="11"/>
  <c r="R126" i="11"/>
  <c r="Q126" i="11"/>
  <c r="S125" i="11"/>
  <c r="R125" i="11"/>
  <c r="Q125" i="11"/>
  <c r="S124" i="11"/>
  <c r="R124" i="11"/>
  <c r="Q124" i="11"/>
  <c r="S123" i="11"/>
  <c r="R123" i="11"/>
  <c r="Q123" i="11"/>
  <c r="S122" i="11"/>
  <c r="R122" i="11"/>
  <c r="Q122" i="11"/>
  <c r="S121" i="11"/>
  <c r="R121" i="11"/>
  <c r="Q121" i="11"/>
  <c r="S120" i="11"/>
  <c r="R120" i="11"/>
  <c r="Q120" i="11"/>
  <c r="S119" i="11"/>
  <c r="R119" i="11"/>
  <c r="Q119" i="11"/>
  <c r="S118" i="11"/>
  <c r="R118" i="11"/>
  <c r="Q118" i="11"/>
  <c r="S117" i="11"/>
  <c r="R117" i="11"/>
  <c r="Q117" i="11"/>
  <c r="S116" i="11"/>
  <c r="R116" i="11"/>
  <c r="Q116" i="11"/>
  <c r="S115" i="11"/>
  <c r="R115" i="11"/>
  <c r="Q115" i="11"/>
  <c r="S114" i="11"/>
  <c r="R114" i="11"/>
  <c r="Q114" i="11"/>
  <c r="S113" i="11"/>
  <c r="R113" i="11"/>
  <c r="Q113" i="11"/>
  <c r="S112" i="11"/>
  <c r="R112" i="11"/>
  <c r="Q112" i="11"/>
  <c r="S111" i="11"/>
  <c r="R111" i="11"/>
  <c r="Q111" i="11"/>
  <c r="S110" i="11"/>
  <c r="R110" i="11"/>
  <c r="Q110" i="11"/>
  <c r="S109" i="11"/>
  <c r="R109" i="11"/>
  <c r="Q109" i="11"/>
  <c r="S108" i="11"/>
  <c r="R108" i="11"/>
  <c r="Q108" i="11"/>
  <c r="S106" i="11"/>
  <c r="R106" i="11"/>
  <c r="Q106" i="11"/>
  <c r="S105" i="11"/>
  <c r="R105" i="11"/>
  <c r="Q105" i="11"/>
  <c r="S104" i="11"/>
  <c r="R104" i="11"/>
  <c r="Q104" i="11"/>
  <c r="S102" i="11"/>
  <c r="R102" i="11"/>
  <c r="Q102" i="11"/>
  <c r="S101" i="11"/>
  <c r="R101" i="11"/>
  <c r="Q101" i="11"/>
  <c r="S100" i="11"/>
  <c r="R100" i="11"/>
  <c r="Q100" i="11"/>
  <c r="S99" i="11"/>
  <c r="R99" i="11"/>
  <c r="Q99" i="11"/>
  <c r="S98" i="11"/>
  <c r="R98" i="11"/>
  <c r="Q98" i="11"/>
  <c r="S97" i="11"/>
  <c r="R97" i="11"/>
  <c r="Q97" i="11"/>
  <c r="S96" i="11"/>
  <c r="R96" i="11"/>
  <c r="Q96" i="11"/>
  <c r="S95" i="11"/>
  <c r="R95" i="11"/>
  <c r="Q95" i="11"/>
  <c r="S93" i="11"/>
  <c r="R93" i="11"/>
  <c r="Q93" i="11"/>
  <c r="S92" i="11"/>
  <c r="R92" i="11"/>
  <c r="Q92" i="11"/>
  <c r="S91" i="11"/>
  <c r="R91" i="11"/>
  <c r="Q91" i="11"/>
  <c r="S90" i="11"/>
  <c r="R90" i="11"/>
  <c r="Q90" i="11"/>
  <c r="S89" i="11"/>
  <c r="R89" i="11"/>
  <c r="Q89" i="11"/>
  <c r="S88" i="11"/>
  <c r="R88" i="11"/>
  <c r="Q88" i="11"/>
  <c r="S87" i="11"/>
  <c r="R87" i="11"/>
  <c r="Q87" i="11"/>
  <c r="S86" i="11"/>
  <c r="R86" i="11"/>
  <c r="Q86" i="11"/>
  <c r="S85" i="11"/>
  <c r="R85" i="11"/>
  <c r="Q85" i="11"/>
  <c r="S84" i="11"/>
  <c r="R84" i="11"/>
  <c r="Q84" i="11"/>
  <c r="S83" i="11"/>
  <c r="R83" i="11"/>
  <c r="Q83" i="11"/>
  <c r="S82" i="11"/>
  <c r="R82" i="11"/>
  <c r="Q82" i="11"/>
  <c r="S81" i="11"/>
  <c r="R81" i="11"/>
  <c r="Q81" i="11"/>
  <c r="S80" i="11"/>
  <c r="R80" i="11"/>
  <c r="Q80" i="11"/>
  <c r="S79" i="11"/>
  <c r="R79" i="11"/>
  <c r="Q79" i="11"/>
  <c r="S78" i="11"/>
  <c r="R78" i="11"/>
  <c r="Q78" i="11"/>
  <c r="S77" i="11"/>
  <c r="R77" i="11"/>
  <c r="Q77" i="11"/>
  <c r="S76" i="11"/>
  <c r="R76" i="11"/>
  <c r="Q76" i="11"/>
  <c r="S75" i="11"/>
  <c r="R75" i="11"/>
  <c r="Q75" i="11"/>
  <c r="S74" i="11"/>
  <c r="R74" i="11"/>
  <c r="Q74" i="11"/>
  <c r="S73" i="11"/>
  <c r="R73" i="11"/>
  <c r="Q73" i="11"/>
  <c r="S72" i="11"/>
  <c r="R72" i="11"/>
  <c r="Q72" i="11"/>
  <c r="S71" i="11"/>
  <c r="R71" i="11"/>
  <c r="Q71" i="11"/>
  <c r="S70" i="11"/>
  <c r="R70" i="11"/>
  <c r="Q70" i="11"/>
  <c r="S69" i="11"/>
  <c r="R69" i="11"/>
  <c r="Q69" i="11"/>
  <c r="S68" i="11"/>
  <c r="R68" i="11"/>
  <c r="Q68" i="11"/>
  <c r="S67" i="11"/>
  <c r="R67" i="11"/>
  <c r="Q67" i="11"/>
  <c r="S66" i="11"/>
  <c r="R66" i="11"/>
  <c r="Q66" i="11"/>
  <c r="S65" i="11"/>
  <c r="R65" i="11"/>
  <c r="Q65" i="11"/>
  <c r="S64" i="11"/>
  <c r="R64" i="11"/>
  <c r="Q64" i="11"/>
  <c r="S63" i="11"/>
  <c r="R63" i="11"/>
  <c r="Q63" i="11"/>
  <c r="S62" i="11"/>
  <c r="R62" i="11"/>
  <c r="Q62" i="11"/>
  <c r="S60" i="11"/>
  <c r="R60" i="11"/>
  <c r="Q60" i="11"/>
  <c r="S59" i="11"/>
  <c r="R59" i="11"/>
  <c r="Q59" i="11"/>
  <c r="S58" i="11"/>
  <c r="R58" i="11"/>
  <c r="Q58" i="11"/>
  <c r="S57" i="11"/>
  <c r="R57" i="11"/>
  <c r="Q57" i="11"/>
  <c r="S56" i="11"/>
  <c r="R56" i="11"/>
  <c r="Q56" i="11"/>
  <c r="S55" i="11"/>
  <c r="R55" i="11"/>
  <c r="Q55" i="11"/>
  <c r="S54" i="11"/>
  <c r="R54" i="11"/>
  <c r="Q54" i="11"/>
  <c r="S53" i="11"/>
  <c r="R53" i="11"/>
  <c r="Q53" i="11"/>
  <c r="S52" i="11"/>
  <c r="R52" i="11"/>
  <c r="Q52" i="11"/>
  <c r="S51" i="11"/>
  <c r="R51" i="11"/>
  <c r="Q51" i="11"/>
  <c r="S50" i="11"/>
  <c r="R50" i="11"/>
  <c r="Q50" i="11"/>
  <c r="S49" i="11"/>
  <c r="R49" i="11"/>
  <c r="Q49" i="11"/>
  <c r="S48" i="11"/>
  <c r="R48" i="11"/>
  <c r="Q48" i="11"/>
  <c r="S47" i="11"/>
  <c r="R47" i="11"/>
  <c r="Q47" i="11"/>
  <c r="S46" i="11"/>
  <c r="R46" i="11"/>
  <c r="Q46" i="11"/>
  <c r="S45" i="11"/>
  <c r="R45" i="11"/>
  <c r="Q45" i="11"/>
  <c r="S44" i="11"/>
  <c r="R44" i="11"/>
  <c r="Q44" i="11"/>
  <c r="S43" i="11"/>
  <c r="R43" i="11"/>
  <c r="Q43" i="11"/>
  <c r="S42" i="11"/>
  <c r="R42" i="11"/>
  <c r="Q42" i="11"/>
  <c r="S41" i="11"/>
  <c r="R41" i="11"/>
  <c r="Q41" i="11"/>
  <c r="S40" i="11"/>
  <c r="R40" i="11"/>
  <c r="Q40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S35" i="11"/>
  <c r="R35" i="11"/>
  <c r="Q35" i="11"/>
  <c r="S34" i="11"/>
  <c r="R34" i="11"/>
  <c r="Q34" i="11"/>
  <c r="S33" i="11"/>
  <c r="R33" i="11"/>
  <c r="Q33" i="11"/>
  <c r="S32" i="11"/>
  <c r="R32" i="11"/>
  <c r="Q32" i="11"/>
  <c r="S31" i="11"/>
  <c r="R31" i="11"/>
  <c r="Q31" i="11"/>
  <c r="S30" i="11"/>
  <c r="R30" i="11"/>
  <c r="Q30" i="11"/>
  <c r="S29" i="11"/>
  <c r="R29" i="11"/>
  <c r="Q29" i="11"/>
  <c r="S28" i="11"/>
  <c r="R28" i="11"/>
  <c r="Q28" i="11"/>
  <c r="S27" i="11"/>
  <c r="R27" i="11"/>
  <c r="Q27" i="11"/>
  <c r="S26" i="11"/>
  <c r="R26" i="11"/>
  <c r="Q26" i="11"/>
  <c r="S25" i="11"/>
  <c r="R25" i="11"/>
  <c r="Q25" i="11"/>
  <c r="S24" i="11"/>
  <c r="R24" i="11"/>
  <c r="Q24" i="11"/>
  <c r="S23" i="11"/>
  <c r="R23" i="11"/>
  <c r="Q23" i="11"/>
  <c r="S22" i="11"/>
  <c r="R22" i="11"/>
  <c r="Q22" i="11"/>
  <c r="S21" i="11"/>
  <c r="R21" i="11"/>
  <c r="Q21" i="11"/>
  <c r="S20" i="11"/>
  <c r="R20" i="11"/>
  <c r="Q20" i="11"/>
  <c r="S19" i="11"/>
  <c r="R19" i="11"/>
  <c r="Q19" i="11"/>
  <c r="S18" i="11"/>
  <c r="R18" i="11"/>
  <c r="Q18" i="11"/>
  <c r="S16" i="11"/>
  <c r="R16" i="11"/>
  <c r="Q16" i="11"/>
  <c r="S15" i="11"/>
  <c r="R15" i="11"/>
  <c r="Q15" i="11"/>
  <c r="S14" i="11"/>
  <c r="R14" i="11"/>
  <c r="Q14" i="11"/>
  <c r="T230" i="11"/>
  <c r="G244" i="11" l="1"/>
  <c r="S244" i="11" l="1"/>
  <c r="R244" i="11"/>
  <c r="S234" i="11" l="1"/>
  <c r="R234" i="11"/>
  <c r="I61" i="11"/>
  <c r="G136" i="11" l="1"/>
  <c r="R136" i="11" l="1"/>
  <c r="S136" i="11"/>
  <c r="T171" i="11"/>
  <c r="G172" i="7" l="1"/>
  <c r="G171" i="7"/>
  <c r="M172" i="7"/>
  <c r="M171" i="7"/>
  <c r="K172" i="7"/>
  <c r="K171" i="7"/>
  <c r="I172" i="7"/>
  <c r="I171" i="7"/>
  <c r="T165" i="11" l="1"/>
  <c r="G61" i="11" l="1"/>
  <c r="R61" i="11" l="1"/>
  <c r="Q61" i="11"/>
  <c r="S61" i="11"/>
  <c r="T39" i="11"/>
  <c r="T273" i="11" l="1"/>
  <c r="T238" i="11" l="1"/>
  <c r="T209" i="11" l="1"/>
  <c r="T252" i="11" l="1"/>
  <c r="T251" i="11"/>
  <c r="T250" i="11"/>
  <c r="T249" i="11"/>
  <c r="T309" i="11"/>
  <c r="T308" i="11"/>
  <c r="T307" i="11"/>
  <c r="T248" i="11"/>
  <c r="T247" i="11"/>
  <c r="T246" i="11"/>
  <c r="T245" i="11"/>
  <c r="T244" i="11"/>
  <c r="T243" i="11"/>
  <c r="T306" i="11"/>
  <c r="T242" i="11"/>
  <c r="T305" i="11"/>
  <c r="T241" i="11"/>
  <c r="T240" i="11"/>
  <c r="T239" i="11"/>
  <c r="T304" i="11"/>
  <c r="T303" i="11"/>
  <c r="T237" i="11"/>
  <c r="T302" i="11"/>
  <c r="T236" i="11"/>
  <c r="T301" i="11"/>
  <c r="T235" i="11"/>
  <c r="T234" i="11"/>
  <c r="T233" i="11"/>
  <c r="T232" i="11"/>
  <c r="T231" i="11"/>
  <c r="T229" i="11"/>
  <c r="T228" i="11"/>
  <c r="T227" i="11"/>
  <c r="T226" i="11"/>
  <c r="T225" i="11"/>
  <c r="T224" i="11"/>
  <c r="T300" i="11"/>
  <c r="T223" i="11"/>
  <c r="T222" i="11"/>
  <c r="T221" i="11"/>
  <c r="T220" i="11"/>
  <c r="T219" i="11"/>
  <c r="T217" i="11"/>
  <c r="T216" i="11"/>
  <c r="T215" i="11"/>
  <c r="T214" i="11"/>
  <c r="T213" i="11"/>
  <c r="T212" i="11"/>
  <c r="T211" i="11"/>
  <c r="T210" i="11"/>
  <c r="T208" i="11"/>
  <c r="T299" i="11"/>
  <c r="T207" i="11"/>
  <c r="T206" i="11"/>
  <c r="T298" i="11"/>
  <c r="T205" i="11"/>
  <c r="T204" i="11"/>
  <c r="T203" i="11"/>
  <c r="T202" i="11"/>
  <c r="T201" i="11"/>
  <c r="T198" i="11"/>
  <c r="T197" i="11"/>
  <c r="T196" i="11"/>
  <c r="T195" i="11"/>
  <c r="T194" i="11"/>
  <c r="T297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175" i="11"/>
  <c r="T174" i="11"/>
  <c r="T296" i="11"/>
  <c r="T173" i="11"/>
  <c r="T172" i="11"/>
  <c r="T295" i="11"/>
  <c r="T170" i="11"/>
  <c r="T294" i="11"/>
  <c r="T293" i="11"/>
  <c r="T169" i="11"/>
  <c r="T168" i="11"/>
  <c r="T292" i="11"/>
  <c r="T167" i="11"/>
  <c r="T166" i="11"/>
  <c r="T291" i="11"/>
  <c r="T164" i="11"/>
  <c r="T163" i="11"/>
  <c r="T162" i="11"/>
  <c r="T161" i="11"/>
  <c r="T160" i="11"/>
  <c r="T159" i="11"/>
  <c r="T158" i="11"/>
  <c r="T157" i="11"/>
  <c r="T290" i="11"/>
  <c r="T156" i="11"/>
  <c r="T154" i="11"/>
  <c r="T153" i="11"/>
  <c r="T289" i="11"/>
  <c r="T152" i="11"/>
  <c r="T288" i="11"/>
  <c r="T151" i="11"/>
  <c r="T150" i="11"/>
  <c r="T149" i="11"/>
  <c r="T287" i="11"/>
  <c r="T286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132" i="11"/>
  <c r="T285" i="11"/>
  <c r="T284" i="11"/>
  <c r="T131" i="11"/>
  <c r="T130" i="11"/>
  <c r="T283" i="11"/>
  <c r="T129" i="11"/>
  <c r="T128" i="11"/>
  <c r="T127" i="11"/>
  <c r="T282" i="11"/>
  <c r="T126" i="11"/>
  <c r="T125" i="11"/>
  <c r="T281" i="11"/>
  <c r="T280" i="11"/>
  <c r="T124" i="11"/>
  <c r="T123" i="11"/>
  <c r="T122" i="11"/>
  <c r="T121" i="11"/>
  <c r="T120" i="11"/>
  <c r="T279" i="11"/>
  <c r="T119" i="11"/>
  <c r="T118" i="11"/>
  <c r="T117" i="11"/>
  <c r="T278" i="11"/>
  <c r="T277" i="11"/>
  <c r="T276" i="11"/>
  <c r="T116" i="11"/>
  <c r="T115" i="11"/>
  <c r="T114" i="11"/>
  <c r="T113" i="11"/>
  <c r="T112" i="11"/>
  <c r="T111" i="11"/>
  <c r="T275" i="11"/>
  <c r="T110" i="11"/>
  <c r="T109" i="11"/>
  <c r="T108" i="11"/>
  <c r="T274" i="11"/>
  <c r="T106" i="11"/>
  <c r="T105" i="11"/>
  <c r="T104" i="11"/>
  <c r="T102" i="11"/>
  <c r="T101" i="11"/>
  <c r="T100" i="11"/>
  <c r="T99" i="11"/>
  <c r="T98" i="11"/>
  <c r="T97" i="11"/>
  <c r="T96" i="11"/>
  <c r="T95" i="11"/>
  <c r="T93" i="11"/>
  <c r="T92" i="11"/>
  <c r="T91" i="11"/>
  <c r="T90" i="11"/>
  <c r="T272" i="11"/>
  <c r="T89" i="11"/>
  <c r="T88" i="11"/>
  <c r="T87" i="11"/>
  <c r="T86" i="11"/>
  <c r="T85" i="11"/>
  <c r="T84" i="11"/>
  <c r="T83" i="11"/>
  <c r="T82" i="11"/>
  <c r="T81" i="11"/>
  <c r="T80" i="11"/>
  <c r="T79" i="11"/>
  <c r="T271" i="11"/>
  <c r="T78" i="11"/>
  <c r="T77" i="11"/>
  <c r="T76" i="11"/>
  <c r="T75" i="11"/>
  <c r="T270" i="11"/>
  <c r="T74" i="11"/>
  <c r="T73" i="11"/>
  <c r="T269" i="11"/>
  <c r="T72" i="11"/>
  <c r="T71" i="11"/>
  <c r="T268" i="11"/>
  <c r="T267" i="11"/>
  <c r="T266" i="11"/>
  <c r="T265" i="11"/>
  <c r="T264" i="11"/>
  <c r="T70" i="11"/>
  <c r="T69" i="11"/>
  <c r="T68" i="11"/>
  <c r="T67" i="11"/>
  <c r="T66" i="11"/>
  <c r="T65" i="11"/>
  <c r="T263" i="11"/>
  <c r="T64" i="11"/>
  <c r="T262" i="11"/>
  <c r="T63" i="11"/>
  <c r="T62" i="11"/>
  <c r="T61" i="11"/>
  <c r="T60" i="11"/>
  <c r="T59" i="11"/>
  <c r="T58" i="11"/>
  <c r="T261" i="11"/>
  <c r="T57" i="11"/>
  <c r="T56" i="11"/>
  <c r="T55" i="11"/>
  <c r="T54" i="11"/>
  <c r="T53" i="11"/>
  <c r="T52" i="11"/>
  <c r="T51" i="11"/>
  <c r="T50" i="11"/>
  <c r="T49" i="11"/>
  <c r="T48" i="11"/>
  <c r="T260" i="11"/>
  <c r="T47" i="11"/>
  <c r="T46" i="11"/>
  <c r="T45" i="11"/>
  <c r="T44" i="11"/>
  <c r="T43" i="11"/>
  <c r="T42" i="11"/>
  <c r="T41" i="11"/>
  <c r="T40" i="11"/>
  <c r="T38" i="11"/>
  <c r="T259" i="11"/>
  <c r="T37" i="11"/>
  <c r="T36" i="11"/>
  <c r="T35" i="11"/>
  <c r="T34" i="11"/>
  <c r="T258" i="11"/>
  <c r="T33" i="11"/>
  <c r="T32" i="11"/>
  <c r="T257" i="11"/>
  <c r="T256" i="11"/>
  <c r="T31" i="11"/>
  <c r="T255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254" i="11"/>
  <c r="T16" i="11"/>
  <c r="T15" i="11"/>
  <c r="T14" i="11"/>
  <c r="T253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P153" i="10" s="1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56" i="10" l="1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<sst xmlns="http://schemas.openxmlformats.org/spreadsheetml/2006/main" count="7825" uniqueCount="726">
  <si>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</si>
  <si>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</si>
  <si>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</si>
  <si>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</si>
  <si>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</si>
  <si>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</si>
  <si>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</si>
  <si>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</si>
  <si>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</si>
  <si>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</si>
  <si>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</si>
  <si>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</si>
  <si>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</si>
  <si>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</si>
  <si>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</si>
  <si>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</si>
  <si>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</si>
  <si>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</si>
  <si>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</si>
  <si>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</si>
  <si>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</si>
  <si>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</si>
  <si>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</si>
  <si>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</si>
  <si>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</si>
  <si>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</si>
  <si>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</si>
  <si>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</si>
  <si>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</si>
  <si>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</si>
  <si>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</si>
  <si>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</si>
  <si>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</si>
  <si>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</si>
  <si>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</si>
  <si>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</si>
  <si>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</si>
  <si>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</si>
  <si>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</si>
  <si>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</si>
  <si>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</si>
  <si>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</si>
  <si>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</si>
  <si>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</si>
  <si>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</si>
  <si>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</si>
  <si>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</si>
  <si>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</si>
  <si>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</si>
  <si>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</si>
  <si>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</si>
  <si>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</si>
  <si>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</si>
  <si>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</si>
  <si>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</si>
  <si>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</si>
  <si>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</si>
  <si>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</si>
  <si>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</si>
  <si>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</si>
  <si>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</si>
  <si>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</si>
  <si>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</si>
  <si>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</si>
  <si>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</si>
  <si>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</si>
  <si>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</si>
  <si>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</si>
  <si>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</si>
  <si>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</si>
  <si>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</si>
  <si>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</si>
  <si>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</si>
  <si>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</si>
  <si>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</si>
  <si>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</si>
  <si>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</si>
  <si>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</si>
  <si>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</si>
  <si>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</si>
  <si>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</si>
  <si>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</si>
  <si>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</si>
  <si>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</si>
  <si>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</si>
  <si>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</si>
  <si>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</si>
  <si>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</si>
  <si>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</si>
  <si>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</si>
  <si>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</si>
  <si>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</si>
  <si>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</si>
  <si>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</si>
  <si>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</si>
  <si>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</si>
  <si>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</si>
  <si>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</si>
  <si>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</si>
  <si>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</si>
  <si>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</si>
  <si>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</si>
  <si>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</si>
  <si>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</si>
  <si>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</si>
  <si>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</si>
  <si>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</si>
  <si>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</si>
  <si>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</si>
  <si>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</si>
  <si>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</si>
  <si>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</si>
  <si>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</si>
  <si>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</si>
  <si>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</si>
  <si>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</si>
  <si>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</si>
  <si>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</si>
  <si>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</si>
  <si>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</si>
  <si>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</si>
  <si>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</si>
  <si>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</si>
  <si>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</si>
  <si>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</si>
  <si>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</si>
  <si>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</si>
  <si>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</si>
  <si>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</si>
  <si>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</si>
  <si>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</si>
  <si>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</si>
  <si>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</si>
  <si>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</si>
  <si>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</si>
  <si>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</si>
  <si>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</si>
  <si>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</si>
  <si>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</si>
  <si>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</si>
  <si>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</si>
  <si>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</si>
  <si>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</si>
  <si>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</si>
  <si>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</si>
  <si>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</si>
  <si>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</si>
  <si>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</si>
  <si>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</si>
  <si>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</si>
  <si>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</si>
  <si>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</si>
  <si>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</si>
  <si>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</si>
  <si>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</si>
  <si>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</si>
  <si>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</si>
  <si>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</si>
  <si>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</si>
  <si>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</si>
  <si>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</si>
  <si>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</si>
  <si>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</si>
  <si>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</si>
  <si>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</si>
  <si>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</si>
  <si>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</si>
  <si>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</si>
  <si>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</si>
  <si>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</si>
  <si>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</si>
  <si>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</si>
  <si>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</si>
  <si>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</si>
  <si>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</si>
  <si>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</si>
  <si>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</si>
  <si>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</si>
  <si>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</si>
  <si>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</si>
  <si>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</si>
  <si>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</si>
  <si>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</si>
  <si>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</si>
  <si>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</si>
  <si>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</si>
  <si>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</si>
  <si>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</si>
  <si>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</si>
  <si>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</si>
  <si>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</si>
  <si>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</si>
  <si>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</si>
  <si>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</si>
  <si>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</si>
  <si>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</si>
  <si>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</si>
  <si>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</si>
  <si>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</si>
  <si>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</si>
  <si>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</si>
  <si>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</si>
  <si>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</si>
  <si>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</si>
  <si>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</si>
  <si>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</si>
  <si>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</si>
  <si>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</si>
  <si>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</si>
  <si>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</si>
  <si>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</si>
  <si>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</si>
  <si>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</si>
  <si>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</si>
  <si>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</si>
  <si>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</si>
  <si>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</si>
  <si>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</si>
  <si>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</si>
  <si>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</si>
  <si>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</si>
  <si>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</si>
  <si>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</si>
  <si>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</si>
  <si>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</si>
  <si>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</si>
  <si>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</si>
  <si>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</si>
  <si>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</si>
  <si>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</si>
  <si>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</si>
  <si>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</si>
  <si>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</si>
  <si>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</si>
  <si>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</si>
  <si>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</si>
  <si>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</si>
  <si>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</si>
  <si>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</si>
  <si>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</si>
  <si>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</si>
  <si>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</si>
  <si>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</si>
  <si>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</si>
  <si>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</si>
  <si>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</si>
  <si>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</si>
  <si>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</si>
  <si>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</si>
  <si>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</si>
  <si>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</si>
  <si>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</si>
  <si>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</si>
  <si>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</si>
  <si>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</si>
  <si>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</si>
  <si>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</si>
  <si>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</si>
  <si>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</si>
  <si>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</si>
  <si>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</si>
  <si>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</si>
  <si>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</si>
  <si>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</si>
  <si>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</si>
  <si>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</si>
  <si>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</si>
  <si>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</si>
  <si>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</si>
  <si>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</si>
  <si>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</si>
  <si>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</si>
  <si>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</si>
  <si>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</si>
  <si>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</si>
  <si>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</si>
  <si>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</si>
  <si>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</si>
  <si>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</si>
  <si>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</si>
  <si>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</si>
  <si>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</si>
  <si>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</si>
  <si>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</si>
  <si>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</si>
  <si>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</si>
  <si>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</si>
  <si>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</si>
  <si>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</si>
  <si>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</si>
  <si>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</si>
  <si>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</si>
  <si>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</si>
  <si>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</si>
  <si>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</si>
  <si>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</si>
  <si>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</si>
  <si>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</si>
  <si>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</si>
  <si>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</si>
  <si>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</si>
  <si>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</si>
  <si>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</si>
  <si>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</si>
  <si>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</si>
  <si>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</si>
  <si>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</si>
  <si>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</si>
  <si>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</si>
  <si>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</si>
  <si>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</si>
  <si>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</si>
  <si>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</si>
  <si>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</si>
  <si>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</si>
  <si>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</si>
  <si>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</si>
  <si>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</si>
  <si>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</si>
  <si>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</si>
  <si>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</si>
  <si>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</si>
  <si>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</si>
  <si>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</si>
  <si>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</si>
  <si>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</si>
  <si>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</si>
  <si>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</si>
  <si>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</si>
  <si>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</si>
  <si>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</si>
  <si>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</si>
  <si>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</si>
  <si>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</si>
  <si>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</si>
  <si>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</si>
  <si>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</si>
  <si>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</si>
  <si>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</si>
  <si>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</si>
  <si>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</si>
  <si>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</si>
  <si>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</si>
  <si>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</si>
  <si>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</si>
  <si>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</si>
  <si>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</si>
  <si>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</si>
  <si>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</si>
  <si>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</si>
  <si>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</si>
  <si>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</si>
  <si>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</si>
  <si>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</si>
  <si>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</si>
  <si>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</si>
  <si>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</si>
  <si>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</si>
  <si>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</si>
  <si>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</si>
  <si>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</si>
  <si>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</si>
  <si>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</si>
  <si>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</si>
  <si>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</si>
  <si>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</si>
  <si>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</si>
  <si>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</si>
  <si>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</si>
  <si>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</si>
  <si>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</si>
  <si>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</si>
  <si>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</si>
  <si>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</si>
  <si>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</si>
  <si>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</si>
  <si>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</si>
  <si>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</si>
  <si>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</si>
  <si>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</si>
  <si>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</si>
  <si>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</si>
  <si>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</si>
  <si>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</si>
  <si>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</si>
  <si>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</si>
  <si>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</si>
  <si>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</si>
  <si>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</si>
  <si>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</si>
  <si>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</si>
  <si>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</si>
  <si>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</si>
  <si>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</si>
  <si>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</si>
  <si>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</si>
  <si>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</si>
  <si>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</si>
  <si>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</si>
  <si>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</si>
  <si>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</si>
  <si>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</si>
  <si>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</si>
  <si>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</si>
  <si>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</si>
  <si>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</si>
  <si>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</si>
  <si>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</si>
  <si>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</si>
  <si>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</si>
  <si>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</si>
  <si>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</si>
  <si>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</si>
  <si>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</si>
  <si>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</si>
  <si>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</si>
  <si>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</si>
  <si>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</si>
  <si>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</si>
  <si>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</si>
  <si>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</si>
  <si>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</si>
  <si>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</si>
  <si>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</si>
  <si>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</si>
  <si>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</si>
  <si>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</si>
  <si>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</si>
  <si>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</si>
  <si>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</si>
  <si>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</si>
  <si>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</si>
  <si>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</si>
  <si>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</si>
  <si>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</si>
  <si>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</si>
  <si>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</si>
  <si>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</si>
  <si>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</si>
  <si>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</si>
  <si>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</si>
  <si>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</si>
  <si>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</si>
  <si>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</si>
  <si>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</si>
  <si>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</si>
  <si>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</si>
  <si>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</si>
  <si>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</si>
  <si>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</si>
  <si>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</si>
  <si>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</si>
  <si>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</si>
  <si>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</si>
  <si>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</si>
  <si>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</si>
  <si>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</si>
  <si>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</si>
  <si>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</si>
  <si>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</si>
  <si>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</si>
  <si>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</si>
  <si>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</si>
  <si>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</si>
  <si>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</si>
  <si>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</si>
  <si>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</si>
  <si>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</si>
  <si>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</si>
  <si>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</si>
  <si>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</si>
  <si>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</si>
  <si>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</si>
  <si>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</si>
  <si>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</si>
  <si>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</si>
  <si>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</si>
  <si>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</si>
  <si>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</si>
  <si>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</si>
  <si>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</si>
  <si>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</si>
  <si>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</si>
  <si>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</si>
  <si>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</si>
  <si>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</si>
  <si>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</si>
  <si>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</si>
  <si>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</si>
  <si>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</si>
  <si>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</si>
  <si>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</si>
  <si>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</si>
  <si>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</si>
  <si>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</si>
  <si>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</si>
  <si>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</si>
  <si>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</si>
  <si>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</si>
  <si>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</si>
  <si>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</si>
  <si>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</si>
  <si>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</si>
  <si>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</si>
  <si>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</si>
  <si>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</si>
  <si>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</si>
  <si>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</si>
  <si>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</si>
  <si>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</si>
  <si>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</si>
  <si>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</si>
  <si>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</si>
  <si>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</si>
  <si>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</si>
  <si>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</si>
  <si>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</si>
  <si>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</si>
  <si>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</si>
  <si>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</si>
  <si>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</si>
  <si>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</si>
  <si>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</si>
  <si>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</si>
  <si>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</si>
  <si>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</si>
  <si>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</si>
  <si>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</si>
  <si>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</si>
  <si>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</si>
  <si>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</si>
  <si>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</si>
  <si>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</si>
  <si>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</si>
  <si>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</si>
  <si>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</si>
  <si>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</si>
  <si>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</si>
  <si>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</si>
  <si>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</si>
  <si>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</si>
  <si>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</si>
  <si>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</si>
  <si>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</si>
  <si>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</si>
  <si>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</si>
  <si>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</si>
  <si>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</si>
  <si>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</si>
  <si>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</si>
  <si>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</si>
  <si>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</si>
  <si>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</si>
  <si>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</si>
  <si>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</si>
  <si>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</si>
  <si>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</si>
  <si>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</si>
  <si>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</si>
  <si>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</si>
  <si>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</si>
  <si>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</si>
  <si>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</si>
  <si>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</si>
  <si>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</si>
  <si>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</si>
  <si>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</si>
  <si>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</si>
  <si>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</si>
  <si>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</si>
  <si>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</si>
  <si>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</si>
  <si>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</si>
  <si>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</si>
  <si>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</si>
  <si>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</si>
  <si>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</si>
  <si>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</si>
  <si>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</si>
  <si>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</si>
  <si>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</si>
  <si>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</si>
  <si>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</si>
  <si>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</si>
  <si>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</si>
  <si>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</si>
  <si>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</si>
  <si>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</si>
  <si>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</si>
  <si>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</si>
  <si>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</si>
  <si>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</si>
  <si>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</si>
  <si>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</si>
  <si>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</si>
  <si>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</si>
  <si>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</si>
  <si>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</si>
  <si>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</si>
  <si>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</si>
  <si>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</si>
  <si>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</si>
  <si>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</si>
  <si>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</si>
  <si>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</si>
  <si>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</si>
  <si>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</si>
  <si>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</si>
  <si>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</si>
  <si>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</si>
  <si>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</si>
  <si>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</si>
  <si>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</si>
  <si>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</si>
  <si>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</si>
  <si>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</si>
  <si>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</si>
  <si>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</si>
  <si>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</si>
  <si>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</si>
  <si>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</si>
  <si>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</si>
  <si>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</si>
  <si>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</si>
  <si>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</si>
  <si>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</si>
  <si>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</si>
  <si>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</si>
  <si>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</si>
  <si>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</si>
  <si>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</si>
  <si>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</si>
  <si>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</si>
  <si>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</si>
  <si>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</si>
  <si>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</si>
  <si>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</si>
  <si>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</si>
  <si>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</si>
  <si>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</si>
  <si>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</si>
  <si>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</si>
  <si>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</si>
  <si>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</si>
  <si>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</si>
  <si>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</si>
  <si>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</si>
  <si>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</si>
  <si>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</si>
  <si>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</si>
  <si>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</si>
  <si>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</si>
  <si>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</si>
  <si>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</si>
  <si>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</si>
  <si>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</si>
  <si>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</si>
  <si>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</si>
  <si>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</si>
  <si>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</si>
  <si>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</si>
  <si>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</si>
  <si>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</si>
  <si>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</si>
  <si>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</si>
  <si>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</si>
  <si>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</si>
  <si>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</si>
  <si>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</si>
  <si>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</si>
  <si>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</si>
  <si>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</si>
  <si>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</si>
  <si>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</si>
  <si>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</si>
  <si>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</si>
  <si>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</si>
  <si>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</si>
  <si>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</si>
  <si>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</si>
  <si>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</si>
  <si>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</si>
  <si>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</si>
  <si>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</si>
  <si>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</si>
  <si>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</si>
  <si>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</si>
  <si>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</si>
  <si>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</si>
  <si>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</si>
  <si>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</si>
  <si>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</si>
  <si>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</si>
  <si>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</si>
  <si>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r>
      <t xml:space="preserve">Dividend overview 20 December 2019 - 18 December 2020, 20 December 2019 - 19 June 2020 and               20 December 2020 - 20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</si>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</sst>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09"/>
  <sheetViews>
    <sheetView showGridLines="0" tabSelected="1" zoomScale="85" zoomScaleNormal="85" workbookViewId="0">
      <pane xSplit="1" ySplit="12" topLeftCell="B253" activePane="bottomRight" state="frozen"/>
      <selection pane="topRight" activeCell="B1" sqref="B1"/>
      <selection pane="bottomLeft" activeCell="A13" sqref="A13"/>
      <selection pane="bottomRight" activeCell="M271" sqref="M271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5"/>
      <c r="I9" s="205"/>
      <c r="J9" s="206"/>
      <c r="K9" s="206"/>
      <c r="L9" s="202" t="s">
        <v>0</v>
      </c>
      <c r="M9" s="202"/>
      <c r="N9" s="1"/>
      <c r="O9" s="2" t="s">
        <v>1</v>
      </c>
      <c r="P9" s="2"/>
      <c r="Q9" s="2"/>
      <c r="R9" s="2"/>
      <c r="S9" s="2"/>
      <c r="T9" s="3">
        <v>44120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3" t="s">
        <v>694</v>
      </c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4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707</v>
      </c>
      <c r="R12" s="9" t="s">
        <v>708</v>
      </c>
      <c r="S12" s="9" t="s">
        <v>709</v>
      </c>
      <c r="T12" s="9" t="s">
        <v>706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8" si="0">IF(F14&lt;=ExpQ1,G14,0)+IF(H14&lt;=ExpQ1,I14,0)+IF(J14&lt;=ExpQ1,K14,0)+IF(L14&lt;=ExpQ1,M14,0)+IF(N14&lt;=ExpQ1,O14,0)</f>
        <v>0</v>
      </c>
      <c r="R14" s="173">
        <f t="shared" ref="R14:R78" si="1">IF(F14&lt;=ExpH1,G14,0)+IF(H14&lt;=ExpH1,I14,0)+IF(J14&lt;=ExpH1,K14,0)+IF(L14&lt;=ExpH1,M14,0)+IF(N14&lt;=ExpH1,O14,0)</f>
        <v>7.7499999999999999E-2</v>
      </c>
      <c r="S14" s="173">
        <f t="shared" ref="S14:S78" si="2">IF(F14&lt;=ExpQ3,G14,0)+IF(H14&lt;=ExpQ3,I14,0)+IF(J14&lt;=ExpQ3,K14,0)+IF(L14&lt;=ExpQ3,M14,0)+IF(N14&lt;=ExpQ3,O14,0)</f>
        <v>7.7499999999999999E-2</v>
      </c>
      <c r="T14" s="144">
        <f t="shared" ref="T14:T78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si="3"/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716</v>
      </c>
      <c r="C17" s="145" t="s">
        <v>717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/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/>
      <c r="G19" s="67"/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0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3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3"/>
        <v>0.27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3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3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3"/>
        <v>1.49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3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3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3"/>
        <v>1.35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3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3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695</v>
      </c>
      <c r="C39" s="145" t="s">
        <v>696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3"/>
        <v>6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3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3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3"/>
        <v>13.8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3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/>
      <c r="G47" s="67"/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3"/>
        <v>0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3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3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>
        <v>43888</v>
      </c>
      <c r="G50" s="67">
        <v>6</v>
      </c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6</v>
      </c>
      <c r="R50" s="173">
        <f t="shared" si="1"/>
        <v>6</v>
      </c>
      <c r="S50" s="173">
        <f t="shared" si="2"/>
        <v>6</v>
      </c>
      <c r="T50" s="144">
        <f t="shared" si="3"/>
        <v>6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3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3"/>
        <v>0.86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3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3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3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3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3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f>0.105/1.0914*0.84058*100</f>
        <v>8.0869433754810345</v>
      </c>
      <c r="H61" s="66">
        <v>43958</v>
      </c>
      <c r="I61" s="67">
        <f>0.105/1.0807*0.87253*100</f>
        <v>8.4774359211622095</v>
      </c>
      <c r="J61" s="66">
        <v>44056</v>
      </c>
      <c r="K61" s="67">
        <f>0.0525/1.1771*0.90475*100</f>
        <v>4.0352879959221815</v>
      </c>
      <c r="L61" s="66"/>
      <c r="M61" s="142"/>
      <c r="N61" s="143"/>
      <c r="O61" s="67"/>
      <c r="P61" s="67"/>
      <c r="Q61" s="173">
        <f t="shared" si="0"/>
        <v>8.0869433754810345</v>
      </c>
      <c r="R61" s="173">
        <f t="shared" si="1"/>
        <v>16.564379296643246</v>
      </c>
      <c r="S61" s="173">
        <f t="shared" si="2"/>
        <v>20.599667292565428</v>
      </c>
      <c r="T61" s="144">
        <f t="shared" si="3"/>
        <v>20.599667292565428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/>
      <c r="O64" s="67"/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3"/>
        <v>208.54999999999998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3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3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3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3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151</v>
      </c>
      <c r="C71" s="145" t="s">
        <v>152</v>
      </c>
      <c r="D71" s="16" t="s">
        <v>15</v>
      </c>
      <c r="E71" s="16" t="s">
        <v>16</v>
      </c>
      <c r="F71" s="66">
        <v>44014</v>
      </c>
      <c r="G71" s="67">
        <v>0.62</v>
      </c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0.62</v>
      </c>
      <c r="T71" s="144">
        <f t="shared" si="3"/>
        <v>0.62</v>
      </c>
    </row>
    <row r="72" spans="1:21" x14ac:dyDescent="0.25">
      <c r="B72" s="122" t="s">
        <v>153</v>
      </c>
      <c r="C72" s="145" t="s">
        <v>154</v>
      </c>
      <c r="D72" s="16" t="s">
        <v>27</v>
      </c>
      <c r="E72" s="16" t="s">
        <v>16</v>
      </c>
      <c r="F72" s="66">
        <v>44106</v>
      </c>
      <c r="G72" s="67">
        <v>1.35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</v>
      </c>
      <c r="T72" s="144">
        <f t="shared" si="3"/>
        <v>1.35</v>
      </c>
    </row>
    <row r="73" spans="1:21" x14ac:dyDescent="0.25">
      <c r="B73" s="122" t="s">
        <v>156</v>
      </c>
      <c r="C73" s="145" t="s">
        <v>157</v>
      </c>
      <c r="D73" s="16" t="s">
        <v>15</v>
      </c>
      <c r="E73" s="16" t="s">
        <v>21</v>
      </c>
      <c r="F73" s="66">
        <v>44059</v>
      </c>
      <c r="G73" s="67">
        <v>1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1</v>
      </c>
      <c r="T73" s="144">
        <f t="shared" si="3"/>
        <v>1</v>
      </c>
    </row>
    <row r="74" spans="1:21" x14ac:dyDescent="0.25">
      <c r="A74" s="35"/>
      <c r="B74" s="122" t="s">
        <v>158</v>
      </c>
      <c r="C74" s="145" t="s">
        <v>159</v>
      </c>
      <c r="D74" s="16" t="s">
        <v>15</v>
      </c>
      <c r="E74" s="16" t="s">
        <v>77</v>
      </c>
      <c r="F74" s="66">
        <v>43846</v>
      </c>
      <c r="G74" s="67">
        <v>26.9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26.9</v>
      </c>
      <c r="R74" s="173">
        <f t="shared" si="1"/>
        <v>26.9</v>
      </c>
      <c r="S74" s="173">
        <f t="shared" si="2"/>
        <v>26.9</v>
      </c>
      <c r="T74" s="144">
        <f t="shared" si="3"/>
        <v>26.9</v>
      </c>
      <c r="U74" s="38"/>
    </row>
    <row r="75" spans="1:21" x14ac:dyDescent="0.25">
      <c r="A75" s="35"/>
      <c r="B75" s="122" t="s">
        <v>162</v>
      </c>
      <c r="C75" s="145" t="s">
        <v>163</v>
      </c>
      <c r="D75" s="16" t="s">
        <v>15</v>
      </c>
      <c r="E75" s="16" t="s">
        <v>16</v>
      </c>
      <c r="F75" s="66">
        <v>44027</v>
      </c>
      <c r="G75" s="67">
        <v>3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3</v>
      </c>
      <c r="T75" s="144">
        <f t="shared" si="3"/>
        <v>3</v>
      </c>
      <c r="U75" s="38"/>
    </row>
    <row r="76" spans="1:21" x14ac:dyDescent="0.25">
      <c r="B76" s="122" t="s">
        <v>164</v>
      </c>
      <c r="C76" s="145" t="s">
        <v>165</v>
      </c>
      <c r="D76" s="16" t="s">
        <v>24</v>
      </c>
      <c r="E76" s="16" t="s">
        <v>16</v>
      </c>
      <c r="F76" s="66"/>
      <c r="G76" s="67"/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0</v>
      </c>
      <c r="T76" s="144">
        <f t="shared" si="3"/>
        <v>0</v>
      </c>
    </row>
    <row r="77" spans="1:21" x14ac:dyDescent="0.25">
      <c r="B77" s="122" t="s">
        <v>166</v>
      </c>
      <c r="C77" s="145" t="s">
        <v>167</v>
      </c>
      <c r="D77" s="16" t="s">
        <v>15</v>
      </c>
      <c r="E77" s="16" t="s">
        <v>21</v>
      </c>
      <c r="F77" s="66">
        <v>43958</v>
      </c>
      <c r="G77" s="67">
        <v>6.9400000000000003E-2</v>
      </c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6.9400000000000003E-2</v>
      </c>
      <c r="S77" s="173">
        <f t="shared" si="2"/>
        <v>6.9400000000000003E-2</v>
      </c>
      <c r="T77" s="144">
        <f t="shared" si="3"/>
        <v>6.9400000000000003E-2</v>
      </c>
    </row>
    <row r="78" spans="1:21" x14ac:dyDescent="0.25">
      <c r="B78" s="122" t="s">
        <v>168</v>
      </c>
      <c r="C78" s="145" t="s">
        <v>169</v>
      </c>
      <c r="D78" s="16" t="s">
        <v>15</v>
      </c>
      <c r="E78" s="16" t="s">
        <v>16</v>
      </c>
      <c r="F78" s="66">
        <v>43902</v>
      </c>
      <c r="G78" s="67">
        <v>0.63</v>
      </c>
      <c r="H78" s="66">
        <v>44077</v>
      </c>
      <c r="I78" s="67">
        <f>0.22/1.1861</f>
        <v>0.18548183121153361</v>
      </c>
      <c r="J78" s="66"/>
      <c r="K78" s="67"/>
      <c r="L78" s="66"/>
      <c r="M78" s="142"/>
      <c r="N78" s="143"/>
      <c r="O78" s="67"/>
      <c r="P78" s="67"/>
      <c r="Q78" s="173">
        <f t="shared" si="0"/>
        <v>0.63</v>
      </c>
      <c r="R78" s="173">
        <f t="shared" si="1"/>
        <v>0.63</v>
      </c>
      <c r="S78" s="173">
        <f t="shared" si="2"/>
        <v>0.81548183121153361</v>
      </c>
      <c r="T78" s="144">
        <f t="shared" si="3"/>
        <v>0.81548183121153361</v>
      </c>
    </row>
    <row r="79" spans="1:21" x14ac:dyDescent="0.25">
      <c r="B79" s="122" t="s">
        <v>170</v>
      </c>
      <c r="C79" s="145" t="s">
        <v>171</v>
      </c>
      <c r="D79" s="16" t="s">
        <v>15</v>
      </c>
      <c r="E79" s="16" t="s">
        <v>16</v>
      </c>
      <c r="F79" s="66">
        <v>44021</v>
      </c>
      <c r="G79" s="67">
        <v>0.9</v>
      </c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ref="Q79:Q145" si="4">IF(F79&lt;=ExpQ1,G79,0)+IF(H79&lt;=ExpQ1,I79,0)+IF(J79&lt;=ExpQ1,K79,0)+IF(L79&lt;=ExpQ1,M79,0)+IF(N79&lt;=ExpQ1,O79,0)</f>
        <v>0</v>
      </c>
      <c r="R79" s="173">
        <f t="shared" ref="R79:R145" si="5">IF(F79&lt;=ExpH1,G79,0)+IF(H79&lt;=ExpH1,I79,0)+IF(J79&lt;=ExpH1,K79,0)+IF(L79&lt;=ExpH1,M79,0)+IF(N79&lt;=ExpH1,O79,0)</f>
        <v>0</v>
      </c>
      <c r="S79" s="173">
        <f t="shared" ref="S79:S145" si="6">IF(F79&lt;=ExpQ3,G79,0)+IF(H79&lt;=ExpQ3,I79,0)+IF(J79&lt;=ExpQ3,K79,0)+IF(L79&lt;=ExpQ3,M79,0)+IF(N79&lt;=ExpQ3,O79,0)</f>
        <v>0.9</v>
      </c>
      <c r="T79" s="144">
        <f t="shared" ref="T79:T145" si="7">G79+I79+K79+M79+O79</f>
        <v>0.9</v>
      </c>
    </row>
    <row r="80" spans="1:21" x14ac:dyDescent="0.25">
      <c r="B80" s="122" t="s">
        <v>172</v>
      </c>
      <c r="C80" s="145" t="s">
        <v>173</v>
      </c>
      <c r="D80" s="16" t="s">
        <v>24</v>
      </c>
      <c r="E80" s="16" t="s">
        <v>16</v>
      </c>
      <c r="F80" s="66">
        <v>44026</v>
      </c>
      <c r="G80" s="67">
        <v>2.1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4"/>
        <v>0</v>
      </c>
      <c r="R80" s="173">
        <f t="shared" si="5"/>
        <v>0</v>
      </c>
      <c r="S80" s="173">
        <f t="shared" si="6"/>
        <v>2.1</v>
      </c>
      <c r="T80" s="144">
        <f t="shared" si="7"/>
        <v>2.1</v>
      </c>
    </row>
    <row r="81" spans="2:20" x14ac:dyDescent="0.25">
      <c r="B81" s="122" t="s">
        <v>174</v>
      </c>
      <c r="C81" s="145" t="s">
        <v>175</v>
      </c>
      <c r="D81" s="16" t="s">
        <v>15</v>
      </c>
      <c r="E81" s="16" t="s">
        <v>16</v>
      </c>
      <c r="F81" s="66"/>
      <c r="G81" s="67"/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4"/>
        <v>0</v>
      </c>
      <c r="R81" s="173">
        <f t="shared" si="5"/>
        <v>0</v>
      </c>
      <c r="S81" s="173">
        <f t="shared" si="6"/>
        <v>0</v>
      </c>
      <c r="T81" s="144">
        <f t="shared" si="7"/>
        <v>0</v>
      </c>
    </row>
    <row r="82" spans="2:20" x14ac:dyDescent="0.25">
      <c r="B82" s="122" t="s">
        <v>176</v>
      </c>
      <c r="C82" s="145" t="s">
        <v>177</v>
      </c>
      <c r="D82" s="16" t="s">
        <v>15</v>
      </c>
      <c r="E82" s="16" t="s">
        <v>16</v>
      </c>
      <c r="F82" s="66">
        <v>43971</v>
      </c>
      <c r="G82" s="67">
        <v>2.9</v>
      </c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4"/>
        <v>0</v>
      </c>
      <c r="R82" s="173">
        <f t="shared" si="5"/>
        <v>2.9</v>
      </c>
      <c r="S82" s="173">
        <f t="shared" si="6"/>
        <v>2.9</v>
      </c>
      <c r="T82" s="144">
        <f t="shared" si="7"/>
        <v>2.9</v>
      </c>
    </row>
    <row r="83" spans="2:20" x14ac:dyDescent="0.25">
      <c r="B83" s="122" t="s">
        <v>178</v>
      </c>
      <c r="C83" s="145" t="s">
        <v>179</v>
      </c>
      <c r="D83" s="16" t="s">
        <v>15</v>
      </c>
      <c r="E83" s="16" t="s">
        <v>16</v>
      </c>
      <c r="F83" s="66"/>
      <c r="G83" s="67"/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4"/>
        <v>0</v>
      </c>
      <c r="R83" s="173">
        <f t="shared" si="5"/>
        <v>0</v>
      </c>
      <c r="S83" s="173">
        <f t="shared" si="6"/>
        <v>0</v>
      </c>
      <c r="T83" s="144">
        <f t="shared" si="7"/>
        <v>0</v>
      </c>
    </row>
    <row r="84" spans="2:20" x14ac:dyDescent="0.25">
      <c r="B84" s="122" t="s">
        <v>180</v>
      </c>
      <c r="C84" s="145" t="s">
        <v>181</v>
      </c>
      <c r="D84" s="16" t="s">
        <v>15</v>
      </c>
      <c r="E84" s="16" t="s">
        <v>16</v>
      </c>
      <c r="F84" s="66">
        <v>44071</v>
      </c>
      <c r="G84" s="67">
        <v>1.1499999999999999</v>
      </c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4"/>
        <v>0</v>
      </c>
      <c r="R84" s="173">
        <f t="shared" si="5"/>
        <v>0</v>
      </c>
      <c r="S84" s="173">
        <f t="shared" si="6"/>
        <v>1.1499999999999999</v>
      </c>
      <c r="T84" s="144">
        <f t="shared" si="7"/>
        <v>1.1499999999999999</v>
      </c>
    </row>
    <row r="85" spans="2:20" x14ac:dyDescent="0.25">
      <c r="B85" s="122" t="s">
        <v>182</v>
      </c>
      <c r="C85" s="145" t="s">
        <v>183</v>
      </c>
      <c r="D85" s="16" t="s">
        <v>15</v>
      </c>
      <c r="E85" s="16" t="s">
        <v>16</v>
      </c>
      <c r="F85" s="66">
        <v>44004</v>
      </c>
      <c r="G85" s="67">
        <v>0.6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4"/>
        <v>0</v>
      </c>
      <c r="R85" s="173">
        <f t="shared" si="5"/>
        <v>0</v>
      </c>
      <c r="S85" s="173">
        <f t="shared" si="6"/>
        <v>0.6</v>
      </c>
      <c r="T85" s="144">
        <f t="shared" si="7"/>
        <v>0.6</v>
      </c>
    </row>
    <row r="86" spans="2:20" x14ac:dyDescent="0.25">
      <c r="B86" s="122" t="s">
        <v>184</v>
      </c>
      <c r="C86" s="145" t="s">
        <v>185</v>
      </c>
      <c r="D86" s="16" t="s">
        <v>15</v>
      </c>
      <c r="E86" s="16" t="s">
        <v>77</v>
      </c>
      <c r="F86" s="66">
        <v>43888</v>
      </c>
      <c r="G86" s="67">
        <v>27.41</v>
      </c>
      <c r="H86" s="66">
        <v>44056</v>
      </c>
      <c r="I86" s="67">
        <v>42.47</v>
      </c>
      <c r="J86" s="66"/>
      <c r="K86" s="67"/>
      <c r="L86" s="66"/>
      <c r="M86" s="142"/>
      <c r="N86" s="143"/>
      <c r="O86" s="67"/>
      <c r="P86" s="67"/>
      <c r="Q86" s="173">
        <f t="shared" si="4"/>
        <v>27.41</v>
      </c>
      <c r="R86" s="173">
        <f t="shared" si="5"/>
        <v>27.41</v>
      </c>
      <c r="S86" s="173">
        <f t="shared" si="6"/>
        <v>69.88</v>
      </c>
      <c r="T86" s="144">
        <f t="shared" si="7"/>
        <v>69.88</v>
      </c>
    </row>
    <row r="87" spans="2:20" x14ac:dyDescent="0.25">
      <c r="B87" s="122" t="s">
        <v>186</v>
      </c>
      <c r="C87" s="145" t="s">
        <v>187</v>
      </c>
      <c r="D87" s="16" t="s">
        <v>27</v>
      </c>
      <c r="E87" s="16" t="s">
        <v>16</v>
      </c>
      <c r="F87" s="66">
        <v>43985</v>
      </c>
      <c r="G87" s="67">
        <v>1</v>
      </c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4"/>
        <v>0</v>
      </c>
      <c r="R87" s="173">
        <f t="shared" si="5"/>
        <v>1</v>
      </c>
      <c r="S87" s="173">
        <f t="shared" si="6"/>
        <v>1</v>
      </c>
      <c r="T87" s="144">
        <f t="shared" si="7"/>
        <v>1</v>
      </c>
    </row>
    <row r="88" spans="2:20" x14ac:dyDescent="0.25">
      <c r="B88" s="122" t="s">
        <v>188</v>
      </c>
      <c r="C88" s="145" t="s">
        <v>189</v>
      </c>
      <c r="D88" s="16" t="s">
        <v>15</v>
      </c>
      <c r="E88" s="16" t="s">
        <v>16</v>
      </c>
      <c r="F88" s="66"/>
      <c r="G88" s="67"/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4"/>
        <v>0</v>
      </c>
      <c r="R88" s="173">
        <f t="shared" si="5"/>
        <v>0</v>
      </c>
      <c r="S88" s="173">
        <f t="shared" si="6"/>
        <v>0</v>
      </c>
      <c r="T88" s="144">
        <f t="shared" si="7"/>
        <v>0</v>
      </c>
    </row>
    <row r="89" spans="2:20" x14ac:dyDescent="0.25">
      <c r="B89" s="122" t="s">
        <v>190</v>
      </c>
      <c r="C89" s="145" t="s">
        <v>191</v>
      </c>
      <c r="D89" s="16" t="s">
        <v>15</v>
      </c>
      <c r="E89" s="16" t="s">
        <v>16</v>
      </c>
      <c r="F89" s="66">
        <v>43963</v>
      </c>
      <c r="G89" s="67">
        <v>1.63</v>
      </c>
      <c r="H89" s="66">
        <v>44049</v>
      </c>
      <c r="I89" s="67">
        <v>0.8</v>
      </c>
      <c r="J89" s="66"/>
      <c r="K89" s="67"/>
      <c r="L89" s="66"/>
      <c r="M89" s="142"/>
      <c r="N89" s="143"/>
      <c r="O89" s="67"/>
      <c r="P89" s="67"/>
      <c r="Q89" s="173">
        <f t="shared" si="4"/>
        <v>0</v>
      </c>
      <c r="R89" s="173">
        <f t="shared" si="5"/>
        <v>1.63</v>
      </c>
      <c r="S89" s="173">
        <f t="shared" si="6"/>
        <v>2.4299999999999997</v>
      </c>
      <c r="T89" s="144">
        <f t="shared" si="7"/>
        <v>2.4299999999999997</v>
      </c>
    </row>
    <row r="90" spans="2:20" x14ac:dyDescent="0.25">
      <c r="B90" s="122" t="s">
        <v>194</v>
      </c>
      <c r="C90" s="145" t="s">
        <v>195</v>
      </c>
      <c r="D90" s="16" t="s">
        <v>15</v>
      </c>
      <c r="E90" s="16" t="s">
        <v>16</v>
      </c>
      <c r="F90" s="66">
        <v>43980</v>
      </c>
      <c r="G90" s="67">
        <v>0.46</v>
      </c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4"/>
        <v>0</v>
      </c>
      <c r="R90" s="173">
        <f t="shared" si="5"/>
        <v>0.46</v>
      </c>
      <c r="S90" s="173">
        <f t="shared" si="6"/>
        <v>0.46</v>
      </c>
      <c r="T90" s="144">
        <f t="shared" si="7"/>
        <v>0.46</v>
      </c>
    </row>
    <row r="91" spans="2:20" x14ac:dyDescent="0.25">
      <c r="B91" s="122" t="s">
        <v>196</v>
      </c>
      <c r="C91" s="145" t="s">
        <v>197</v>
      </c>
      <c r="D91" s="16" t="s">
        <v>24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4"/>
        <v>0</v>
      </c>
      <c r="R91" s="173">
        <f t="shared" si="5"/>
        <v>0</v>
      </c>
      <c r="S91" s="173">
        <f t="shared" si="6"/>
        <v>0</v>
      </c>
      <c r="T91" s="144">
        <f t="shared" si="7"/>
        <v>0</v>
      </c>
    </row>
    <row r="92" spans="2:20" x14ac:dyDescent="0.25">
      <c r="B92" s="122" t="s">
        <v>198</v>
      </c>
      <c r="C92" s="145" t="s">
        <v>199</v>
      </c>
      <c r="D92" s="16" t="s">
        <v>15</v>
      </c>
      <c r="E92" s="16" t="s">
        <v>200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4"/>
        <v>0</v>
      </c>
      <c r="R92" s="173">
        <f t="shared" si="5"/>
        <v>0</v>
      </c>
      <c r="S92" s="173">
        <f t="shared" si="6"/>
        <v>0</v>
      </c>
      <c r="T92" s="144">
        <f t="shared" si="7"/>
        <v>0</v>
      </c>
    </row>
    <row r="93" spans="2:20" x14ac:dyDescent="0.25">
      <c r="B93" s="122" t="s">
        <v>201</v>
      </c>
      <c r="C93" s="145" t="s">
        <v>202</v>
      </c>
      <c r="D93" s="16" t="s">
        <v>27</v>
      </c>
      <c r="E93" s="16" t="s">
        <v>16</v>
      </c>
      <c r="F93" s="66">
        <v>43979</v>
      </c>
      <c r="G93" s="67">
        <v>1.69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4"/>
        <v>0</v>
      </c>
      <c r="R93" s="173">
        <f t="shared" si="5"/>
        <v>1.69</v>
      </c>
      <c r="S93" s="173">
        <f t="shared" si="6"/>
        <v>1.69</v>
      </c>
      <c r="T93" s="144">
        <f t="shared" si="7"/>
        <v>1.69</v>
      </c>
    </row>
    <row r="94" spans="2:20" x14ac:dyDescent="0.25">
      <c r="B94" s="122" t="s">
        <v>718</v>
      </c>
      <c r="C94" s="145" t="s">
        <v>719</v>
      </c>
      <c r="D94" s="16" t="s">
        <v>24</v>
      </c>
      <c r="E94" s="16" t="s">
        <v>16</v>
      </c>
      <c r="F94" s="66">
        <v>43928</v>
      </c>
      <c r="G94" s="67">
        <v>0.28999999999999998</v>
      </c>
      <c r="H94" s="66"/>
      <c r="I94" s="67"/>
      <c r="J94" s="66"/>
      <c r="K94" s="67"/>
      <c r="L94" s="66"/>
      <c r="M94" s="142"/>
      <c r="N94" s="143"/>
      <c r="O94" s="67"/>
      <c r="P94" s="67"/>
      <c r="Q94" s="173"/>
      <c r="R94" s="173"/>
      <c r="S94" s="173"/>
      <c r="T94" s="144">
        <f t="shared" si="7"/>
        <v>0.28999999999999998</v>
      </c>
    </row>
    <row r="95" spans="2:20" x14ac:dyDescent="0.25">
      <c r="B95" s="122" t="s">
        <v>203</v>
      </c>
      <c r="C95" s="145" t="s">
        <v>204</v>
      </c>
      <c r="D95" s="16" t="s">
        <v>15</v>
      </c>
      <c r="E95" s="16" t="s">
        <v>16</v>
      </c>
      <c r="F95" s="66">
        <v>43924</v>
      </c>
      <c r="G95" s="67">
        <v>1.85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4"/>
        <v>0</v>
      </c>
      <c r="R95" s="173">
        <f t="shared" si="5"/>
        <v>1.85</v>
      </c>
      <c r="S95" s="173">
        <f t="shared" si="6"/>
        <v>1.85</v>
      </c>
      <c r="T95" s="144">
        <f t="shared" si="7"/>
        <v>1.85</v>
      </c>
    </row>
    <row r="96" spans="2:20" x14ac:dyDescent="0.25">
      <c r="B96" s="122" t="s">
        <v>205</v>
      </c>
      <c r="C96" s="145" t="s">
        <v>206</v>
      </c>
      <c r="D96" s="16" t="s">
        <v>15</v>
      </c>
      <c r="E96" s="16" t="s">
        <v>16</v>
      </c>
      <c r="F96" s="66">
        <v>44019</v>
      </c>
      <c r="G96" s="67">
        <v>0.96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4"/>
        <v>0</v>
      </c>
      <c r="R96" s="173">
        <f t="shared" si="5"/>
        <v>0</v>
      </c>
      <c r="S96" s="173">
        <f t="shared" si="6"/>
        <v>0.96</v>
      </c>
      <c r="T96" s="144">
        <f t="shared" si="7"/>
        <v>0.96</v>
      </c>
    </row>
    <row r="97" spans="2:20" x14ac:dyDescent="0.25">
      <c r="B97" s="122" t="s">
        <v>207</v>
      </c>
      <c r="C97" s="145" t="s">
        <v>208</v>
      </c>
      <c r="D97" s="16" t="s">
        <v>15</v>
      </c>
      <c r="E97" s="16" t="s">
        <v>16</v>
      </c>
      <c r="F97" s="66">
        <v>43829</v>
      </c>
      <c r="G97" s="67">
        <v>0.7</v>
      </c>
      <c r="H97" s="66">
        <v>44011</v>
      </c>
      <c r="I97" s="67">
        <v>0.77500000000000002</v>
      </c>
      <c r="J97" s="66"/>
      <c r="K97" s="67"/>
      <c r="L97" s="66"/>
      <c r="M97" s="142"/>
      <c r="N97" s="143"/>
      <c r="O97" s="67"/>
      <c r="P97" s="67"/>
      <c r="Q97" s="173">
        <f t="shared" si="4"/>
        <v>0.7</v>
      </c>
      <c r="R97" s="173">
        <f t="shared" si="5"/>
        <v>0.7</v>
      </c>
      <c r="S97" s="173">
        <f t="shared" si="6"/>
        <v>1.4750000000000001</v>
      </c>
      <c r="T97" s="144">
        <f t="shared" si="7"/>
        <v>1.4750000000000001</v>
      </c>
    </row>
    <row r="98" spans="2:20" x14ac:dyDescent="0.25">
      <c r="B98" s="122" t="s">
        <v>209</v>
      </c>
      <c r="C98" s="145" t="s">
        <v>210</v>
      </c>
      <c r="D98" s="16" t="s">
        <v>15</v>
      </c>
      <c r="E98" s="16" t="s">
        <v>16</v>
      </c>
      <c r="F98" s="66">
        <v>43850</v>
      </c>
      <c r="G98" s="67">
        <v>0.16</v>
      </c>
      <c r="H98" s="66">
        <v>44032</v>
      </c>
      <c r="I98" s="67">
        <v>0.16800000000000001</v>
      </c>
      <c r="J98" s="66"/>
      <c r="K98" s="67"/>
      <c r="L98" s="66"/>
      <c r="M98" s="67"/>
      <c r="N98" s="143"/>
      <c r="O98" s="67"/>
      <c r="P98" s="67"/>
      <c r="Q98" s="173">
        <f t="shared" si="4"/>
        <v>0.16</v>
      </c>
      <c r="R98" s="173">
        <f t="shared" si="5"/>
        <v>0.16</v>
      </c>
      <c r="S98" s="173">
        <f t="shared" si="6"/>
        <v>0.32800000000000001</v>
      </c>
      <c r="T98" s="144">
        <f t="shared" si="7"/>
        <v>0.32800000000000001</v>
      </c>
    </row>
    <row r="99" spans="2:20" x14ac:dyDescent="0.25">
      <c r="B99" s="122" t="s">
        <v>211</v>
      </c>
      <c r="C99" s="145" t="s">
        <v>212</v>
      </c>
      <c r="D99" s="16" t="s">
        <v>24</v>
      </c>
      <c r="E99" s="16" t="s">
        <v>16</v>
      </c>
      <c r="F99" s="66"/>
      <c r="G99" s="67"/>
      <c r="H99" s="66"/>
      <c r="I99" s="67"/>
      <c r="J99" s="66"/>
      <c r="K99" s="67"/>
      <c r="L99" s="66"/>
      <c r="M99" s="67"/>
      <c r="N99" s="143"/>
      <c r="O99" s="67"/>
      <c r="P99" s="67"/>
      <c r="Q99" s="173">
        <f t="shared" si="4"/>
        <v>0</v>
      </c>
      <c r="R99" s="173">
        <f t="shared" si="5"/>
        <v>0</v>
      </c>
      <c r="S99" s="173">
        <f t="shared" si="6"/>
        <v>0</v>
      </c>
      <c r="T99" s="144">
        <f t="shared" si="7"/>
        <v>0</v>
      </c>
    </row>
    <row r="100" spans="2:20" x14ac:dyDescent="0.25">
      <c r="B100" s="122" t="s">
        <v>213</v>
      </c>
      <c r="C100" s="145" t="s">
        <v>214</v>
      </c>
      <c r="D100" s="16" t="s">
        <v>15</v>
      </c>
      <c r="E100" s="16" t="s">
        <v>16</v>
      </c>
      <c r="F100" s="66">
        <v>43969</v>
      </c>
      <c r="G100" s="67">
        <v>0.43</v>
      </c>
      <c r="H100" s="66">
        <v>44095</v>
      </c>
      <c r="I100" s="67">
        <v>0.12</v>
      </c>
      <c r="J100" s="66"/>
      <c r="K100" s="67"/>
      <c r="L100" s="66"/>
      <c r="M100" s="142"/>
      <c r="N100" s="143"/>
      <c r="O100" s="67"/>
      <c r="P100" s="67"/>
      <c r="Q100" s="173">
        <f t="shared" si="4"/>
        <v>0</v>
      </c>
      <c r="R100" s="173">
        <f t="shared" si="5"/>
        <v>0.43</v>
      </c>
      <c r="S100" s="173">
        <f t="shared" si="6"/>
        <v>0.43</v>
      </c>
      <c r="T100" s="144">
        <f t="shared" si="7"/>
        <v>0.55000000000000004</v>
      </c>
    </row>
    <row r="101" spans="2:20" x14ac:dyDescent="0.25">
      <c r="B101" s="122" t="s">
        <v>215</v>
      </c>
      <c r="C101" s="145" t="s">
        <v>216</v>
      </c>
      <c r="D101" s="16" t="s">
        <v>15</v>
      </c>
      <c r="E101" s="16" t="s">
        <v>200</v>
      </c>
      <c r="F101" s="66">
        <v>43922</v>
      </c>
      <c r="G101" s="67">
        <v>0.75</v>
      </c>
      <c r="H101" s="66">
        <v>44105</v>
      </c>
      <c r="I101" s="67">
        <v>0.75</v>
      </c>
      <c r="J101" s="66"/>
      <c r="K101" s="67"/>
      <c r="L101" s="66"/>
      <c r="M101" s="67"/>
      <c r="N101" s="143"/>
      <c r="O101" s="67"/>
      <c r="P101" s="67"/>
      <c r="Q101" s="173">
        <f t="shared" si="4"/>
        <v>0</v>
      </c>
      <c r="R101" s="173">
        <f t="shared" si="5"/>
        <v>0.75</v>
      </c>
      <c r="S101" s="173">
        <f t="shared" si="6"/>
        <v>0.75</v>
      </c>
      <c r="T101" s="144">
        <f t="shared" si="7"/>
        <v>1.5</v>
      </c>
    </row>
    <row r="102" spans="2:20" x14ac:dyDescent="0.25">
      <c r="B102" s="122" t="s">
        <v>632</v>
      </c>
      <c r="C102" s="145" t="s">
        <v>218</v>
      </c>
      <c r="D102" s="16" t="s">
        <v>24</v>
      </c>
      <c r="E102" s="16" t="s">
        <v>16</v>
      </c>
      <c r="F102" s="66"/>
      <c r="G102" s="67"/>
      <c r="H102" s="66"/>
      <c r="I102" s="67"/>
      <c r="J102" s="66"/>
      <c r="K102" s="67"/>
      <c r="L102" s="66"/>
      <c r="M102" s="142"/>
      <c r="N102" s="143"/>
      <c r="O102" s="67"/>
      <c r="P102" s="67"/>
      <c r="Q102" s="173">
        <f t="shared" si="4"/>
        <v>0</v>
      </c>
      <c r="R102" s="173">
        <f t="shared" si="5"/>
        <v>0</v>
      </c>
      <c r="S102" s="173">
        <f t="shared" si="6"/>
        <v>0</v>
      </c>
      <c r="T102" s="144">
        <f t="shared" si="7"/>
        <v>0</v>
      </c>
    </row>
    <row r="103" spans="2:20" x14ac:dyDescent="0.25">
      <c r="B103" s="122" t="s">
        <v>714</v>
      </c>
      <c r="C103" s="145" t="s">
        <v>713</v>
      </c>
      <c r="D103" s="16" t="s">
        <v>715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ref="Q103" si="8">IF(F103&lt;=ExpQ1,G103,0)+IF(H103&lt;=ExpQ1,I103,0)+IF(J103&lt;=ExpQ1,K103,0)+IF(L103&lt;=ExpQ1,M103,0)+IF(N103&lt;=ExpQ1,O103,0)</f>
        <v>0</v>
      </c>
      <c r="R103" s="173">
        <f t="shared" ref="R103" si="9">IF(F103&lt;=ExpH1,G103,0)+IF(H103&lt;=ExpH1,I103,0)+IF(J103&lt;=ExpH1,K103,0)+IF(L103&lt;=ExpH1,M103,0)+IF(N103&lt;=ExpH1,O103,0)</f>
        <v>0</v>
      </c>
      <c r="S103" s="173">
        <f t="shared" ref="S103" si="10">IF(F103&lt;=ExpQ3,G103,0)+IF(H103&lt;=ExpQ3,I103,0)+IF(J103&lt;=ExpQ3,K103,0)+IF(L103&lt;=ExpQ3,M103,0)+IF(N103&lt;=ExpQ3,O103,0)</f>
        <v>0</v>
      </c>
      <c r="T103" s="144">
        <f t="shared" ref="T103" si="11">G103+I103+K103+M103+O103</f>
        <v>0</v>
      </c>
    </row>
    <row r="104" spans="2:20" x14ac:dyDescent="0.25">
      <c r="B104" s="122" t="s">
        <v>219</v>
      </c>
      <c r="C104" s="145" t="s">
        <v>220</v>
      </c>
      <c r="D104" s="16" t="s">
        <v>24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4"/>
        <v>0</v>
      </c>
      <c r="R104" s="173">
        <f t="shared" si="5"/>
        <v>0</v>
      </c>
      <c r="S104" s="173">
        <f t="shared" si="6"/>
        <v>0</v>
      </c>
      <c r="T104" s="144">
        <f t="shared" si="7"/>
        <v>0</v>
      </c>
    </row>
    <row r="105" spans="2:20" x14ac:dyDescent="0.25">
      <c r="B105" s="122" t="s">
        <v>621</v>
      </c>
      <c r="C105" s="145" t="s">
        <v>450</v>
      </c>
      <c r="D105" s="16" t="s">
        <v>15</v>
      </c>
      <c r="E105" s="16" t="s">
        <v>56</v>
      </c>
      <c r="F105" s="66">
        <v>43879</v>
      </c>
      <c r="G105" s="67">
        <v>0.26</v>
      </c>
      <c r="H105" s="66">
        <v>43966</v>
      </c>
      <c r="I105" s="67">
        <v>0.27</v>
      </c>
      <c r="J105" s="66">
        <v>44057</v>
      </c>
      <c r="K105" s="67">
        <v>0.09</v>
      </c>
      <c r="L105" s="66"/>
      <c r="M105" s="142"/>
      <c r="N105" s="143"/>
      <c r="O105" s="67"/>
      <c r="P105" s="67"/>
      <c r="Q105" s="173">
        <f t="shared" si="4"/>
        <v>0.26</v>
      </c>
      <c r="R105" s="173">
        <f t="shared" si="5"/>
        <v>0.53</v>
      </c>
      <c r="S105" s="173">
        <f t="shared" si="6"/>
        <v>0.62</v>
      </c>
      <c r="T105" s="144">
        <f t="shared" si="7"/>
        <v>0.62</v>
      </c>
    </row>
    <row r="106" spans="2:20" x14ac:dyDescent="0.25">
      <c r="B106" s="122" t="s">
        <v>221</v>
      </c>
      <c r="C106" s="145" t="s">
        <v>222</v>
      </c>
      <c r="D106" s="16" t="s">
        <v>15</v>
      </c>
      <c r="E106" s="16" t="s">
        <v>56</v>
      </c>
      <c r="F106" s="66">
        <v>43832</v>
      </c>
      <c r="G106" s="67">
        <v>0.14499999999999999</v>
      </c>
      <c r="H106" s="66">
        <v>44007</v>
      </c>
      <c r="I106" s="67">
        <v>0.32500000000000001</v>
      </c>
      <c r="J106" s="66"/>
      <c r="K106" s="67"/>
      <c r="L106" s="66"/>
      <c r="M106" s="142"/>
      <c r="N106" s="143"/>
      <c r="O106" s="67"/>
      <c r="P106" s="67"/>
      <c r="Q106" s="173">
        <f t="shared" si="4"/>
        <v>0.14499999999999999</v>
      </c>
      <c r="R106" s="173">
        <f t="shared" si="5"/>
        <v>0.14499999999999999</v>
      </c>
      <c r="S106" s="173">
        <f t="shared" si="6"/>
        <v>0.47</v>
      </c>
      <c r="T106" s="144">
        <f t="shared" si="7"/>
        <v>0.47</v>
      </c>
    </row>
    <row r="107" spans="2:20" x14ac:dyDescent="0.25">
      <c r="B107" s="122" t="s">
        <v>720</v>
      </c>
      <c r="C107" s="145" t="s">
        <v>721</v>
      </c>
      <c r="D107" s="16" t="s">
        <v>15</v>
      </c>
      <c r="E107" s="16" t="s">
        <v>16</v>
      </c>
      <c r="F107" s="66">
        <v>43941</v>
      </c>
      <c r="G107" s="67">
        <v>1.1299999999999999</v>
      </c>
      <c r="H107" s="66"/>
      <c r="I107" s="67"/>
      <c r="J107" s="66"/>
      <c r="K107" s="67"/>
      <c r="L107" s="66"/>
      <c r="M107" s="142"/>
      <c r="N107" s="143"/>
      <c r="O107" s="67"/>
      <c r="P107" s="67"/>
      <c r="Q107" s="173">
        <f t="shared" ref="Q107" si="12">IF(F107&lt;=ExpQ1,G107,0)+IF(H107&lt;=ExpQ1,I107,0)+IF(J107&lt;=ExpQ1,K107,0)+IF(L107&lt;=ExpQ1,M107,0)+IF(N107&lt;=ExpQ1,O107,0)</f>
        <v>0</v>
      </c>
      <c r="R107" s="173">
        <f t="shared" ref="R107" si="13">IF(F107&lt;=ExpH1,G107,0)+IF(H107&lt;=ExpH1,I107,0)+IF(J107&lt;=ExpH1,K107,0)+IF(L107&lt;=ExpH1,M107,0)+IF(N107&lt;=ExpH1,O107,0)</f>
        <v>1.1299999999999999</v>
      </c>
      <c r="S107" s="173">
        <f t="shared" ref="S107" si="14">IF(F107&lt;=ExpQ3,G107,0)+IF(H107&lt;=ExpQ3,I107,0)+IF(J107&lt;=ExpQ3,K107,0)+IF(L107&lt;=ExpQ3,M107,0)+IF(N107&lt;=ExpQ3,O107,0)</f>
        <v>1.1299999999999999</v>
      </c>
      <c r="T107" s="144">
        <f t="shared" ref="T107" si="15">G107+I107+K107+M107+O107</f>
        <v>1.1299999999999999</v>
      </c>
    </row>
    <row r="108" spans="2:20" x14ac:dyDescent="0.25">
      <c r="B108" s="122" t="s">
        <v>225</v>
      </c>
      <c r="C108" s="145" t="s">
        <v>226</v>
      </c>
      <c r="D108" s="16" t="s">
        <v>15</v>
      </c>
      <c r="E108" s="16" t="s">
        <v>16</v>
      </c>
      <c r="F108" s="66">
        <v>43965</v>
      </c>
      <c r="G108" s="67">
        <v>0.312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4"/>
        <v>0</v>
      </c>
      <c r="R108" s="173">
        <f t="shared" si="5"/>
        <v>0.312</v>
      </c>
      <c r="S108" s="173">
        <f t="shared" si="6"/>
        <v>0.312</v>
      </c>
      <c r="T108" s="144">
        <f t="shared" si="7"/>
        <v>0.312</v>
      </c>
    </row>
    <row r="109" spans="2:20" x14ac:dyDescent="0.25">
      <c r="B109" s="122" t="s">
        <v>628</v>
      </c>
      <c r="C109" s="145" t="s">
        <v>629</v>
      </c>
      <c r="D109" s="16" t="s">
        <v>15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4"/>
        <v>0</v>
      </c>
      <c r="R109" s="173">
        <f t="shared" si="5"/>
        <v>0</v>
      </c>
      <c r="S109" s="173">
        <f t="shared" si="6"/>
        <v>0</v>
      </c>
      <c r="T109" s="144">
        <f t="shared" si="7"/>
        <v>0</v>
      </c>
    </row>
    <row r="110" spans="2:20" x14ac:dyDescent="0.25">
      <c r="B110" s="122" t="s">
        <v>686</v>
      </c>
      <c r="C110" s="145" t="s">
        <v>685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4"/>
        <v>0</v>
      </c>
      <c r="R110" s="173">
        <f t="shared" si="5"/>
        <v>0</v>
      </c>
      <c r="S110" s="173">
        <f t="shared" si="6"/>
        <v>0</v>
      </c>
      <c r="T110" s="144">
        <f t="shared" si="7"/>
        <v>0</v>
      </c>
    </row>
    <row r="111" spans="2:20" x14ac:dyDescent="0.25">
      <c r="B111" s="122" t="s">
        <v>229</v>
      </c>
      <c r="C111" s="145" t="s">
        <v>230</v>
      </c>
      <c r="D111" s="16" t="s">
        <v>15</v>
      </c>
      <c r="E111" s="16" t="s">
        <v>16</v>
      </c>
      <c r="F111" s="66">
        <v>43945</v>
      </c>
      <c r="G111" s="67">
        <v>1.1000000000000001</v>
      </c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4"/>
        <v>0</v>
      </c>
      <c r="R111" s="173">
        <f t="shared" si="5"/>
        <v>1.1000000000000001</v>
      </c>
      <c r="S111" s="173">
        <f t="shared" si="6"/>
        <v>1.1000000000000001</v>
      </c>
      <c r="T111" s="144">
        <f t="shared" si="7"/>
        <v>1.1000000000000001</v>
      </c>
    </row>
    <row r="112" spans="2:20" x14ac:dyDescent="0.25">
      <c r="B112" s="122" t="s">
        <v>231</v>
      </c>
      <c r="C112" s="145" t="s">
        <v>232</v>
      </c>
      <c r="D112" s="16" t="s">
        <v>15</v>
      </c>
      <c r="E112" s="16" t="s">
        <v>16</v>
      </c>
      <c r="F112" s="148">
        <v>44074</v>
      </c>
      <c r="G112" s="149">
        <v>0.84</v>
      </c>
      <c r="H112" s="148"/>
      <c r="I112" s="149"/>
      <c r="J112" s="148"/>
      <c r="K112" s="149"/>
      <c r="L112" s="148"/>
      <c r="M112" s="150"/>
      <c r="N112" s="151"/>
      <c r="O112" s="149"/>
      <c r="P112" s="149"/>
      <c r="Q112" s="173">
        <f t="shared" si="4"/>
        <v>0</v>
      </c>
      <c r="R112" s="173">
        <f t="shared" si="5"/>
        <v>0</v>
      </c>
      <c r="S112" s="173">
        <f t="shared" si="6"/>
        <v>0.84</v>
      </c>
      <c r="T112" s="144">
        <f t="shared" si="7"/>
        <v>0.84</v>
      </c>
    </row>
    <row r="113" spans="2:20" x14ac:dyDescent="0.25">
      <c r="B113" s="122" t="s">
        <v>233</v>
      </c>
      <c r="C113" s="145" t="s">
        <v>234</v>
      </c>
      <c r="D113" s="16" t="s">
        <v>15</v>
      </c>
      <c r="E113" s="16" t="s">
        <v>16</v>
      </c>
      <c r="F113" s="148"/>
      <c r="G113" s="149"/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4"/>
        <v>0</v>
      </c>
      <c r="R113" s="173">
        <f t="shared" si="5"/>
        <v>0</v>
      </c>
      <c r="S113" s="173">
        <f t="shared" si="6"/>
        <v>0</v>
      </c>
      <c r="T113" s="144">
        <f t="shared" si="7"/>
        <v>0</v>
      </c>
    </row>
    <row r="114" spans="2:20" x14ac:dyDescent="0.25">
      <c r="B114" s="122" t="s">
        <v>235</v>
      </c>
      <c r="C114" s="145" t="s">
        <v>236</v>
      </c>
      <c r="D114" s="16" t="s">
        <v>237</v>
      </c>
      <c r="E114" s="16" t="s">
        <v>16</v>
      </c>
      <c r="F114" s="66">
        <v>43970</v>
      </c>
      <c r="G114" s="67">
        <v>0.38374999999999998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4"/>
        <v>0</v>
      </c>
      <c r="R114" s="173">
        <f t="shared" si="5"/>
        <v>0.38374999999999998</v>
      </c>
      <c r="S114" s="173">
        <f t="shared" si="6"/>
        <v>0.38374999999999998</v>
      </c>
      <c r="T114" s="144">
        <f t="shared" si="7"/>
        <v>0.38374999999999998</v>
      </c>
    </row>
    <row r="115" spans="2:20" x14ac:dyDescent="0.25">
      <c r="B115" s="122" t="s">
        <v>623</v>
      </c>
      <c r="C115" s="145" t="s">
        <v>239</v>
      </c>
      <c r="D115" s="16" t="s">
        <v>15</v>
      </c>
      <c r="E115" s="16" t="s">
        <v>16</v>
      </c>
      <c r="F115" s="66">
        <v>43913</v>
      </c>
      <c r="G115" s="67">
        <v>0.59299999999999997</v>
      </c>
      <c r="H115" s="66">
        <v>43983</v>
      </c>
      <c r="I115" s="67">
        <v>0.01</v>
      </c>
      <c r="J115" s="66">
        <v>44039</v>
      </c>
      <c r="K115" s="67">
        <v>0.31</v>
      </c>
      <c r="L115" s="66"/>
      <c r="M115" s="142"/>
      <c r="N115" s="143"/>
      <c r="O115" s="67"/>
      <c r="P115" s="67"/>
      <c r="Q115" s="173">
        <f t="shared" si="4"/>
        <v>0</v>
      </c>
      <c r="R115" s="173">
        <f t="shared" si="5"/>
        <v>0.60299999999999998</v>
      </c>
      <c r="S115" s="173">
        <f t="shared" si="6"/>
        <v>0.91300000000000003</v>
      </c>
      <c r="T115" s="144">
        <f t="shared" si="7"/>
        <v>0.91300000000000003</v>
      </c>
    </row>
    <row r="116" spans="2:20" x14ac:dyDescent="0.25">
      <c r="B116" s="122" t="s">
        <v>242</v>
      </c>
      <c r="C116" s="145" t="s">
        <v>243</v>
      </c>
      <c r="D116" s="16" t="s">
        <v>15</v>
      </c>
      <c r="E116" s="16" t="s">
        <v>21</v>
      </c>
      <c r="F116" s="66">
        <v>43924</v>
      </c>
      <c r="G116" s="67">
        <v>11.3</v>
      </c>
      <c r="H116" s="66"/>
      <c r="I116" s="67"/>
      <c r="J116" s="66"/>
      <c r="K116" s="67"/>
      <c r="L116" s="66"/>
      <c r="M116" s="142"/>
      <c r="N116" s="143"/>
      <c r="O116" s="67"/>
      <c r="P116" s="67"/>
      <c r="Q116" s="173">
        <f t="shared" si="4"/>
        <v>0</v>
      </c>
      <c r="R116" s="173">
        <f t="shared" si="5"/>
        <v>11.3</v>
      </c>
      <c r="S116" s="173">
        <f t="shared" si="6"/>
        <v>11.3</v>
      </c>
      <c r="T116" s="144">
        <f t="shared" si="7"/>
        <v>11.3</v>
      </c>
    </row>
    <row r="117" spans="2:20" x14ac:dyDescent="0.25">
      <c r="B117" s="122" t="s">
        <v>248</v>
      </c>
      <c r="C117" s="145" t="s">
        <v>249</v>
      </c>
      <c r="D117" s="16" t="s">
        <v>15</v>
      </c>
      <c r="E117" s="16" t="s">
        <v>21</v>
      </c>
      <c r="F117" s="66">
        <v>43917</v>
      </c>
      <c r="G117" s="67">
        <v>62</v>
      </c>
      <c r="H117" s="66"/>
      <c r="I117" s="67"/>
      <c r="J117" s="66"/>
      <c r="K117" s="67"/>
      <c r="L117" s="66"/>
      <c r="M117" s="67"/>
      <c r="N117" s="143"/>
      <c r="O117" s="67"/>
      <c r="P117" s="67"/>
      <c r="Q117" s="173">
        <f t="shared" si="4"/>
        <v>0</v>
      </c>
      <c r="R117" s="173">
        <f t="shared" si="5"/>
        <v>62</v>
      </c>
      <c r="S117" s="173">
        <f t="shared" si="6"/>
        <v>62</v>
      </c>
      <c r="T117" s="144">
        <f t="shared" si="7"/>
        <v>62</v>
      </c>
    </row>
    <row r="118" spans="2:20" x14ac:dyDescent="0.25">
      <c r="B118" s="122" t="s">
        <v>250</v>
      </c>
      <c r="C118" s="145" t="s">
        <v>251</v>
      </c>
      <c r="D118" s="16" t="s">
        <v>15</v>
      </c>
      <c r="E118" s="16" t="s">
        <v>77</v>
      </c>
      <c r="F118" s="66">
        <v>43881</v>
      </c>
      <c r="G118" s="67">
        <v>23</v>
      </c>
      <c r="H118" s="66">
        <v>43965</v>
      </c>
      <c r="I118" s="67">
        <v>19</v>
      </c>
      <c r="J118" s="66">
        <v>44056</v>
      </c>
      <c r="K118" s="67">
        <v>19</v>
      </c>
      <c r="L118" s="66"/>
      <c r="M118" s="142"/>
      <c r="N118" s="143"/>
      <c r="O118" s="67"/>
      <c r="P118" s="67"/>
      <c r="Q118" s="173">
        <f t="shared" si="4"/>
        <v>23</v>
      </c>
      <c r="R118" s="173">
        <f t="shared" si="5"/>
        <v>42</v>
      </c>
      <c r="S118" s="173">
        <f t="shared" si="6"/>
        <v>61</v>
      </c>
      <c r="T118" s="144">
        <f t="shared" si="7"/>
        <v>61</v>
      </c>
    </row>
    <row r="119" spans="2:20" x14ac:dyDescent="0.25">
      <c r="B119" s="122" t="s">
        <v>252</v>
      </c>
      <c r="C119" s="145" t="s">
        <v>253</v>
      </c>
      <c r="D119" s="16" t="s">
        <v>15</v>
      </c>
      <c r="E119" s="16" t="s">
        <v>56</v>
      </c>
      <c r="F119" s="66"/>
      <c r="G119" s="67"/>
      <c r="H119" s="66"/>
      <c r="I119" s="67"/>
      <c r="J119" s="66"/>
      <c r="K119" s="67"/>
      <c r="L119" s="66"/>
      <c r="M119" s="67"/>
      <c r="N119" s="143"/>
      <c r="O119" s="67"/>
      <c r="P119" s="67"/>
      <c r="Q119" s="173">
        <f t="shared" si="4"/>
        <v>0</v>
      </c>
      <c r="R119" s="173">
        <f t="shared" si="5"/>
        <v>0</v>
      </c>
      <c r="S119" s="173">
        <f t="shared" si="6"/>
        <v>0</v>
      </c>
      <c r="T119" s="144">
        <f t="shared" si="7"/>
        <v>0</v>
      </c>
    </row>
    <row r="120" spans="2:20" x14ac:dyDescent="0.25">
      <c r="B120" s="122" t="s">
        <v>254</v>
      </c>
      <c r="C120" s="145" t="s">
        <v>255</v>
      </c>
      <c r="D120" s="41" t="s">
        <v>27</v>
      </c>
      <c r="E120" s="41" t="s">
        <v>16</v>
      </c>
      <c r="F120" s="66">
        <v>43956</v>
      </c>
      <c r="G120" s="67">
        <v>3.15</v>
      </c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4"/>
        <v>0</v>
      </c>
      <c r="R120" s="173">
        <f t="shared" si="5"/>
        <v>3.15</v>
      </c>
      <c r="S120" s="173">
        <f t="shared" si="6"/>
        <v>3.15</v>
      </c>
      <c r="T120" s="144">
        <f t="shared" si="7"/>
        <v>3.15</v>
      </c>
    </row>
    <row r="121" spans="2:20" x14ac:dyDescent="0.25">
      <c r="B121" s="122" t="s">
        <v>256</v>
      </c>
      <c r="C121" s="145" t="s">
        <v>257</v>
      </c>
      <c r="D121" s="41" t="s">
        <v>15</v>
      </c>
      <c r="E121" s="41" t="s">
        <v>16</v>
      </c>
      <c r="F121" s="66">
        <v>43948</v>
      </c>
      <c r="G121" s="67">
        <v>1.04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4"/>
        <v>0</v>
      </c>
      <c r="R121" s="173">
        <f t="shared" si="5"/>
        <v>1.04</v>
      </c>
      <c r="S121" s="173">
        <f t="shared" si="6"/>
        <v>1.04</v>
      </c>
      <c r="T121" s="144">
        <f t="shared" si="7"/>
        <v>1.04</v>
      </c>
    </row>
    <row r="122" spans="2:20" x14ac:dyDescent="0.25">
      <c r="B122" s="122" t="s">
        <v>258</v>
      </c>
      <c r="C122" s="145" t="s">
        <v>259</v>
      </c>
      <c r="D122" s="16" t="s">
        <v>15</v>
      </c>
      <c r="E122" s="16" t="s">
        <v>16</v>
      </c>
      <c r="F122" s="66">
        <v>44000</v>
      </c>
      <c r="G122" s="67">
        <v>1.85</v>
      </c>
      <c r="H122" s="66"/>
      <c r="I122" s="67"/>
      <c r="J122" s="66"/>
      <c r="K122" s="67"/>
      <c r="L122" s="66"/>
      <c r="M122" s="67"/>
      <c r="N122" s="143"/>
      <c r="O122" s="67"/>
      <c r="P122" s="67"/>
      <c r="Q122" s="173">
        <f t="shared" si="4"/>
        <v>0</v>
      </c>
      <c r="R122" s="173">
        <f t="shared" si="5"/>
        <v>1.85</v>
      </c>
      <c r="S122" s="173">
        <f t="shared" si="6"/>
        <v>1.85</v>
      </c>
      <c r="T122" s="144">
        <f t="shared" si="7"/>
        <v>1.85</v>
      </c>
    </row>
    <row r="123" spans="2:20" x14ac:dyDescent="0.25">
      <c r="B123" s="122" t="s">
        <v>260</v>
      </c>
      <c r="C123" s="145" t="s">
        <v>261</v>
      </c>
      <c r="D123" s="16" t="s">
        <v>15</v>
      </c>
      <c r="E123" s="16" t="s">
        <v>200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4"/>
        <v>0</v>
      </c>
      <c r="R123" s="173">
        <f t="shared" si="5"/>
        <v>0</v>
      </c>
      <c r="S123" s="173">
        <f t="shared" si="6"/>
        <v>0</v>
      </c>
      <c r="T123" s="144">
        <f t="shared" si="7"/>
        <v>0</v>
      </c>
    </row>
    <row r="124" spans="2:20" x14ac:dyDescent="0.25">
      <c r="B124" s="122" t="s">
        <v>626</v>
      </c>
      <c r="C124" s="145" t="s">
        <v>627</v>
      </c>
      <c r="D124" s="16" t="s">
        <v>24</v>
      </c>
      <c r="E124" s="16" t="s">
        <v>16</v>
      </c>
      <c r="F124" s="66">
        <v>43893</v>
      </c>
      <c r="G124" s="67">
        <v>1.5</v>
      </c>
      <c r="H124" s="66">
        <v>43949</v>
      </c>
      <c r="I124" s="67">
        <v>3.05</v>
      </c>
      <c r="J124" s="66"/>
      <c r="K124" s="67"/>
      <c r="L124" s="66"/>
      <c r="M124" s="142"/>
      <c r="N124" s="143"/>
      <c r="O124" s="67"/>
      <c r="P124" s="67"/>
      <c r="Q124" s="173">
        <f t="shared" si="4"/>
        <v>1.5</v>
      </c>
      <c r="R124" s="173">
        <f t="shared" si="5"/>
        <v>4.55</v>
      </c>
      <c r="S124" s="173">
        <f t="shared" si="6"/>
        <v>4.55</v>
      </c>
      <c r="T124" s="144">
        <f t="shared" si="7"/>
        <v>4.55</v>
      </c>
    </row>
    <row r="125" spans="2:20" x14ac:dyDescent="0.25">
      <c r="B125" s="122" t="s">
        <v>264</v>
      </c>
      <c r="C125" s="145" t="s">
        <v>265</v>
      </c>
      <c r="D125" s="47" t="s">
        <v>15</v>
      </c>
      <c r="E125" s="47" t="s">
        <v>56</v>
      </c>
      <c r="F125" s="66"/>
      <c r="G125" s="67"/>
      <c r="H125" s="66"/>
      <c r="I125" s="67"/>
      <c r="J125" s="66"/>
      <c r="K125" s="67"/>
      <c r="L125" s="66"/>
      <c r="M125" s="67"/>
      <c r="N125" s="143"/>
      <c r="O125" s="67"/>
      <c r="P125" s="67"/>
      <c r="Q125" s="173">
        <f t="shared" si="4"/>
        <v>0</v>
      </c>
      <c r="R125" s="173">
        <f t="shared" si="5"/>
        <v>0</v>
      </c>
      <c r="S125" s="173">
        <f t="shared" si="6"/>
        <v>0</v>
      </c>
      <c r="T125" s="144">
        <f t="shared" si="7"/>
        <v>0</v>
      </c>
    </row>
    <row r="126" spans="2:20" x14ac:dyDescent="0.25">
      <c r="B126" s="122" t="s">
        <v>266</v>
      </c>
      <c r="C126" s="145" t="s">
        <v>267</v>
      </c>
      <c r="D126" s="16" t="s">
        <v>15</v>
      </c>
      <c r="E126" s="16" t="s">
        <v>16</v>
      </c>
      <c r="F126" s="66">
        <v>43839</v>
      </c>
      <c r="G126" s="67">
        <v>0.16800000000000001</v>
      </c>
      <c r="H126" s="66">
        <v>44020</v>
      </c>
      <c r="I126" s="67">
        <v>0.23200000000000001</v>
      </c>
      <c r="J126" s="66"/>
      <c r="K126" s="67"/>
      <c r="L126" s="66"/>
      <c r="M126" s="67"/>
      <c r="N126" s="143"/>
      <c r="O126" s="67"/>
      <c r="P126" s="67"/>
      <c r="Q126" s="173">
        <f t="shared" si="4"/>
        <v>0.16800000000000001</v>
      </c>
      <c r="R126" s="173">
        <f t="shared" si="5"/>
        <v>0.16800000000000001</v>
      </c>
      <c r="S126" s="173">
        <f t="shared" si="6"/>
        <v>0.4</v>
      </c>
      <c r="T126" s="144">
        <f t="shared" si="7"/>
        <v>0.4</v>
      </c>
    </row>
    <row r="127" spans="2:20" x14ac:dyDescent="0.25">
      <c r="B127" s="122" t="s">
        <v>268</v>
      </c>
      <c r="C127" s="145" t="s">
        <v>269</v>
      </c>
      <c r="D127" s="16" t="s">
        <v>15</v>
      </c>
      <c r="E127" s="16" t="s">
        <v>77</v>
      </c>
      <c r="F127" s="66">
        <v>43881</v>
      </c>
      <c r="G127" s="67">
        <v>72.010000000000005</v>
      </c>
      <c r="H127" s="66">
        <v>43979</v>
      </c>
      <c r="I127" s="67">
        <v>20.85</v>
      </c>
      <c r="J127" s="66">
        <v>44063</v>
      </c>
      <c r="K127" s="67">
        <v>20.85</v>
      </c>
      <c r="L127" s="66"/>
      <c r="M127" s="67"/>
      <c r="N127" s="143"/>
      <c r="O127" s="67"/>
      <c r="P127" s="67"/>
      <c r="Q127" s="173">
        <f t="shared" si="4"/>
        <v>72.010000000000005</v>
      </c>
      <c r="R127" s="173">
        <f t="shared" si="5"/>
        <v>92.860000000000014</v>
      </c>
      <c r="S127" s="173">
        <f t="shared" si="6"/>
        <v>113.71000000000001</v>
      </c>
      <c r="T127" s="144">
        <f t="shared" si="7"/>
        <v>113.71000000000001</v>
      </c>
    </row>
    <row r="128" spans="2:20" x14ac:dyDescent="0.25">
      <c r="B128" s="122" t="s">
        <v>270</v>
      </c>
      <c r="C128" s="145" t="s">
        <v>271</v>
      </c>
      <c r="D128" s="16" t="s">
        <v>15</v>
      </c>
      <c r="E128" s="16" t="s">
        <v>16</v>
      </c>
      <c r="F128" s="66"/>
      <c r="G128" s="67"/>
      <c r="H128" s="66"/>
      <c r="I128" s="67"/>
      <c r="J128" s="66"/>
      <c r="K128" s="67"/>
      <c r="L128" s="66"/>
      <c r="M128" s="67"/>
      <c r="N128" s="143"/>
      <c r="O128" s="67"/>
      <c r="P128" s="67"/>
      <c r="Q128" s="173">
        <f t="shared" si="4"/>
        <v>0</v>
      </c>
      <c r="R128" s="173">
        <f t="shared" si="5"/>
        <v>0</v>
      </c>
      <c r="S128" s="173">
        <f t="shared" si="6"/>
        <v>0</v>
      </c>
      <c r="T128" s="144">
        <f t="shared" si="7"/>
        <v>0</v>
      </c>
    </row>
    <row r="129" spans="2:20" x14ac:dyDescent="0.25">
      <c r="B129" s="122" t="s">
        <v>273</v>
      </c>
      <c r="C129" s="145" t="s">
        <v>274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4"/>
        <v>0</v>
      </c>
      <c r="R129" s="173">
        <f t="shared" si="5"/>
        <v>0</v>
      </c>
      <c r="S129" s="173">
        <f t="shared" si="6"/>
        <v>0</v>
      </c>
      <c r="T129" s="144">
        <f t="shared" si="7"/>
        <v>0</v>
      </c>
    </row>
    <row r="130" spans="2:20" x14ac:dyDescent="0.25">
      <c r="B130" s="122" t="s">
        <v>276</v>
      </c>
      <c r="C130" s="145" t="s">
        <v>277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4"/>
        <v>0</v>
      </c>
      <c r="R130" s="173">
        <f t="shared" si="5"/>
        <v>0</v>
      </c>
      <c r="S130" s="173">
        <f t="shared" si="6"/>
        <v>0</v>
      </c>
      <c r="T130" s="144">
        <f t="shared" si="7"/>
        <v>0</v>
      </c>
    </row>
    <row r="131" spans="2:20" x14ac:dyDescent="0.25">
      <c r="B131" s="122" t="s">
        <v>278</v>
      </c>
      <c r="C131" s="145" t="s">
        <v>279</v>
      </c>
      <c r="D131" s="16" t="s">
        <v>15</v>
      </c>
      <c r="E131" s="16" t="s">
        <v>16</v>
      </c>
      <c r="F131" s="66">
        <v>43969</v>
      </c>
      <c r="G131" s="67">
        <v>0.25600000000000001</v>
      </c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4"/>
        <v>0</v>
      </c>
      <c r="R131" s="173">
        <f t="shared" si="5"/>
        <v>0.25600000000000001</v>
      </c>
      <c r="S131" s="173">
        <f t="shared" si="6"/>
        <v>0.25600000000000001</v>
      </c>
      <c r="T131" s="144">
        <f t="shared" si="7"/>
        <v>0.25600000000000001</v>
      </c>
    </row>
    <row r="132" spans="2:20" x14ac:dyDescent="0.25">
      <c r="B132" s="122" t="s">
        <v>284</v>
      </c>
      <c r="C132" s="145" t="s">
        <v>285</v>
      </c>
      <c r="D132" s="16" t="s">
        <v>15</v>
      </c>
      <c r="E132" s="16" t="s">
        <v>21</v>
      </c>
      <c r="F132" s="66">
        <v>43881</v>
      </c>
      <c r="G132" s="67">
        <v>0.75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4"/>
        <v>0.75</v>
      </c>
      <c r="R132" s="173">
        <f t="shared" si="5"/>
        <v>0.75</v>
      </c>
      <c r="S132" s="173">
        <f t="shared" si="6"/>
        <v>0.75</v>
      </c>
      <c r="T132" s="144">
        <f t="shared" si="7"/>
        <v>0.75</v>
      </c>
    </row>
    <row r="133" spans="2:20" x14ac:dyDescent="0.25">
      <c r="B133" s="14" t="s">
        <v>286</v>
      </c>
      <c r="C133" s="145" t="s">
        <v>287</v>
      </c>
      <c r="D133" s="16" t="s">
        <v>15</v>
      </c>
      <c r="E133" s="16" t="s">
        <v>16</v>
      </c>
      <c r="F133" s="66">
        <v>43993</v>
      </c>
      <c r="G133" s="67">
        <v>0.04</v>
      </c>
      <c r="H133" s="66"/>
      <c r="I133" s="67"/>
      <c r="J133" s="66"/>
      <c r="K133" s="67"/>
      <c r="L133" s="66"/>
      <c r="M133" s="67"/>
      <c r="N133" s="143"/>
      <c r="O133" s="67"/>
      <c r="P133" s="67"/>
      <c r="Q133" s="173">
        <f t="shared" si="4"/>
        <v>0</v>
      </c>
      <c r="R133" s="173">
        <f t="shared" si="5"/>
        <v>0.04</v>
      </c>
      <c r="S133" s="173">
        <f t="shared" si="6"/>
        <v>0.04</v>
      </c>
      <c r="T133" s="144">
        <f t="shared" si="7"/>
        <v>0.04</v>
      </c>
    </row>
    <row r="134" spans="2:20" x14ac:dyDescent="0.25">
      <c r="B134" s="122" t="s">
        <v>288</v>
      </c>
      <c r="C134" s="145" t="s">
        <v>289</v>
      </c>
      <c r="D134" s="16" t="s">
        <v>27</v>
      </c>
      <c r="E134" s="16" t="s">
        <v>16</v>
      </c>
      <c r="F134" s="66"/>
      <c r="G134" s="67"/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4"/>
        <v>0</v>
      </c>
      <c r="R134" s="173">
        <f t="shared" si="5"/>
        <v>0</v>
      </c>
      <c r="S134" s="173">
        <f t="shared" si="6"/>
        <v>0</v>
      </c>
      <c r="T134" s="144">
        <f t="shared" si="7"/>
        <v>0</v>
      </c>
    </row>
    <row r="135" spans="2:20" x14ac:dyDescent="0.25">
      <c r="B135" s="122" t="s">
        <v>290</v>
      </c>
      <c r="C135" s="145" t="s">
        <v>291</v>
      </c>
      <c r="D135" s="16" t="s">
        <v>24</v>
      </c>
      <c r="E135" s="16" t="s">
        <v>16</v>
      </c>
      <c r="F135" s="66">
        <v>43844</v>
      </c>
      <c r="G135" s="67">
        <v>3.5</v>
      </c>
      <c r="H135" s="66">
        <v>44005</v>
      </c>
      <c r="I135" s="67">
        <v>4.5</v>
      </c>
      <c r="J135" s="66"/>
      <c r="K135" s="67"/>
      <c r="L135" s="66"/>
      <c r="M135" s="67"/>
      <c r="N135" s="143"/>
      <c r="O135" s="67"/>
      <c r="P135" s="67"/>
      <c r="Q135" s="173">
        <f t="shared" si="4"/>
        <v>3.5</v>
      </c>
      <c r="R135" s="173">
        <f t="shared" si="5"/>
        <v>3.5</v>
      </c>
      <c r="S135" s="173">
        <f t="shared" si="6"/>
        <v>8</v>
      </c>
      <c r="T135" s="144">
        <f t="shared" si="7"/>
        <v>8</v>
      </c>
    </row>
    <row r="136" spans="2:20" x14ac:dyDescent="0.25">
      <c r="B136" s="122" t="s">
        <v>292</v>
      </c>
      <c r="C136" s="145" t="s">
        <v>293</v>
      </c>
      <c r="D136" s="16" t="s">
        <v>15</v>
      </c>
      <c r="E136" s="16" t="s">
        <v>16</v>
      </c>
      <c r="F136" s="165">
        <v>43950</v>
      </c>
      <c r="G136" s="166">
        <f>1.28/4</f>
        <v>0.32</v>
      </c>
      <c r="H136" s="66">
        <v>44104</v>
      </c>
      <c r="I136" s="67">
        <v>0.31</v>
      </c>
      <c r="J136" s="66"/>
      <c r="K136" s="67"/>
      <c r="L136" s="66"/>
      <c r="M136" s="67"/>
      <c r="N136" s="143"/>
      <c r="O136" s="67"/>
      <c r="P136" s="67"/>
      <c r="Q136" s="173">
        <f t="shared" si="4"/>
        <v>0</v>
      </c>
      <c r="R136" s="173">
        <f t="shared" si="5"/>
        <v>0.32</v>
      </c>
      <c r="S136" s="173">
        <f t="shared" si="6"/>
        <v>0.32</v>
      </c>
      <c r="T136" s="144">
        <f t="shared" si="7"/>
        <v>0.63</v>
      </c>
    </row>
    <row r="137" spans="2:20" x14ac:dyDescent="0.25">
      <c r="B137" s="122" t="s">
        <v>294</v>
      </c>
      <c r="C137" s="145" t="s">
        <v>295</v>
      </c>
      <c r="D137" s="16" t="s">
        <v>15</v>
      </c>
      <c r="E137" s="16" t="s">
        <v>200</v>
      </c>
      <c r="F137" s="66"/>
      <c r="G137" s="67"/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4"/>
        <v>0</v>
      </c>
      <c r="R137" s="173">
        <f t="shared" si="5"/>
        <v>0</v>
      </c>
      <c r="S137" s="173">
        <f t="shared" si="6"/>
        <v>0</v>
      </c>
      <c r="T137" s="144">
        <f t="shared" si="7"/>
        <v>0</v>
      </c>
    </row>
    <row r="138" spans="2:20" x14ac:dyDescent="0.25">
      <c r="B138" s="122" t="s">
        <v>688</v>
      </c>
      <c r="C138" s="145" t="s">
        <v>689</v>
      </c>
      <c r="D138" s="16" t="s">
        <v>24</v>
      </c>
      <c r="E138" s="16" t="s">
        <v>16</v>
      </c>
      <c r="F138" s="66">
        <v>43899</v>
      </c>
      <c r="G138" s="67">
        <v>1.1000000000000001</v>
      </c>
      <c r="H138" s="66">
        <v>44019</v>
      </c>
      <c r="I138" s="67">
        <v>1.1000000000000001</v>
      </c>
      <c r="J138" s="66"/>
      <c r="K138" s="67"/>
      <c r="L138" s="66"/>
      <c r="M138" s="67"/>
      <c r="N138" s="143"/>
      <c r="O138" s="67"/>
      <c r="P138" s="67"/>
      <c r="Q138" s="173">
        <f t="shared" si="4"/>
        <v>1.1000000000000001</v>
      </c>
      <c r="R138" s="173">
        <f t="shared" si="5"/>
        <v>1.1000000000000001</v>
      </c>
      <c r="S138" s="173">
        <f t="shared" si="6"/>
        <v>2.2000000000000002</v>
      </c>
      <c r="T138" s="144">
        <f t="shared" si="7"/>
        <v>2.2000000000000002</v>
      </c>
    </row>
    <row r="139" spans="2:20" x14ac:dyDescent="0.25">
      <c r="B139" s="122" t="s">
        <v>296</v>
      </c>
      <c r="C139" s="145" t="s">
        <v>297</v>
      </c>
      <c r="D139" s="16" t="s">
        <v>15</v>
      </c>
      <c r="E139" s="16" t="s">
        <v>16</v>
      </c>
      <c r="F139" s="66">
        <v>43938</v>
      </c>
      <c r="G139" s="67">
        <v>8.3000000000000004E-2</v>
      </c>
      <c r="H139" s="148">
        <v>44041</v>
      </c>
      <c r="I139" s="149">
        <v>4.2999999999999997E-2</v>
      </c>
      <c r="J139" s="148"/>
      <c r="K139" s="149"/>
      <c r="L139" s="148"/>
      <c r="M139" s="149"/>
      <c r="N139" s="151"/>
      <c r="O139" s="149"/>
      <c r="P139" s="149"/>
      <c r="Q139" s="173">
        <f t="shared" si="4"/>
        <v>0</v>
      </c>
      <c r="R139" s="173">
        <f t="shared" si="5"/>
        <v>8.3000000000000004E-2</v>
      </c>
      <c r="S139" s="173">
        <f t="shared" si="6"/>
        <v>0.126</v>
      </c>
      <c r="T139" s="144">
        <f t="shared" si="7"/>
        <v>0.126</v>
      </c>
    </row>
    <row r="140" spans="2:20" x14ac:dyDescent="0.25">
      <c r="B140" s="122" t="s">
        <v>298</v>
      </c>
      <c r="C140" s="145" t="s">
        <v>299</v>
      </c>
      <c r="D140" s="16" t="s">
        <v>15</v>
      </c>
      <c r="E140" s="16" t="s">
        <v>21</v>
      </c>
      <c r="F140" s="66">
        <v>43966</v>
      </c>
      <c r="G140" s="67">
        <v>2</v>
      </c>
      <c r="H140" s="66"/>
      <c r="I140" s="67"/>
      <c r="J140" s="66"/>
      <c r="K140" s="67"/>
      <c r="L140" s="66"/>
      <c r="M140" s="67"/>
      <c r="N140" s="143"/>
      <c r="O140" s="67"/>
      <c r="P140" s="67"/>
      <c r="Q140" s="173">
        <f t="shared" si="4"/>
        <v>0</v>
      </c>
      <c r="R140" s="173">
        <f t="shared" si="5"/>
        <v>2</v>
      </c>
      <c r="S140" s="173">
        <f t="shared" si="6"/>
        <v>2</v>
      </c>
      <c r="T140" s="144">
        <f t="shared" si="7"/>
        <v>2</v>
      </c>
    </row>
    <row r="141" spans="2:20" x14ac:dyDescent="0.25">
      <c r="B141" s="122" t="s">
        <v>300</v>
      </c>
      <c r="C141" s="145" t="s">
        <v>301</v>
      </c>
      <c r="D141" s="16" t="s">
        <v>24</v>
      </c>
      <c r="E141" s="16" t="s">
        <v>16</v>
      </c>
      <c r="F141" s="66"/>
      <c r="G141" s="67"/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4"/>
        <v>0</v>
      </c>
      <c r="R141" s="173">
        <f t="shared" si="5"/>
        <v>0</v>
      </c>
      <c r="S141" s="173">
        <f t="shared" si="6"/>
        <v>0</v>
      </c>
      <c r="T141" s="144">
        <f t="shared" si="7"/>
        <v>0</v>
      </c>
    </row>
    <row r="142" spans="2:20" x14ac:dyDescent="0.25">
      <c r="B142" s="122" t="s">
        <v>302</v>
      </c>
      <c r="C142" s="145" t="s">
        <v>303</v>
      </c>
      <c r="D142" s="16" t="s">
        <v>15</v>
      </c>
      <c r="E142" s="16" t="s">
        <v>77</v>
      </c>
      <c r="F142" s="66">
        <v>43944</v>
      </c>
      <c r="G142" s="67">
        <v>12.64</v>
      </c>
      <c r="H142" s="66">
        <v>44056</v>
      </c>
      <c r="I142" s="67">
        <v>4.93</v>
      </c>
      <c r="J142" s="66"/>
      <c r="K142" s="67"/>
      <c r="L142" s="66"/>
      <c r="M142" s="67"/>
      <c r="N142" s="143"/>
      <c r="O142" s="67"/>
      <c r="P142" s="67"/>
      <c r="Q142" s="173">
        <f t="shared" si="4"/>
        <v>0</v>
      </c>
      <c r="R142" s="173">
        <f t="shared" si="5"/>
        <v>12.64</v>
      </c>
      <c r="S142" s="173">
        <f t="shared" si="6"/>
        <v>17.57</v>
      </c>
      <c r="T142" s="144">
        <f t="shared" si="7"/>
        <v>17.57</v>
      </c>
    </row>
    <row r="143" spans="2:20" x14ac:dyDescent="0.25">
      <c r="B143" s="122" t="s">
        <v>304</v>
      </c>
      <c r="C143" s="145" t="s">
        <v>305</v>
      </c>
      <c r="D143" s="16" t="s">
        <v>24</v>
      </c>
      <c r="E143" s="16" t="s">
        <v>16</v>
      </c>
      <c r="F143" s="66">
        <v>43983</v>
      </c>
      <c r="G143" s="67">
        <v>1.34</v>
      </c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4"/>
        <v>0</v>
      </c>
      <c r="R143" s="173">
        <f t="shared" si="5"/>
        <v>1.34</v>
      </c>
      <c r="S143" s="173">
        <f t="shared" si="6"/>
        <v>1.34</v>
      </c>
      <c r="T143" s="144">
        <f t="shared" si="7"/>
        <v>1.34</v>
      </c>
    </row>
    <row r="144" spans="2:20" x14ac:dyDescent="0.25">
      <c r="B144" s="122" t="s">
        <v>634</v>
      </c>
      <c r="C144" s="145" t="s">
        <v>307</v>
      </c>
      <c r="D144" s="16" t="s">
        <v>15</v>
      </c>
      <c r="E144" s="16" t="s">
        <v>16</v>
      </c>
      <c r="F144" s="66">
        <v>43895</v>
      </c>
      <c r="G144" s="67">
        <v>0.96299999999999997</v>
      </c>
      <c r="H144" s="66">
        <v>43984</v>
      </c>
      <c r="I144" s="67">
        <v>0.96299999999999997</v>
      </c>
      <c r="J144" s="66">
        <v>44076</v>
      </c>
      <c r="K144" s="67">
        <v>0.96299999999999997</v>
      </c>
      <c r="L144" s="66"/>
      <c r="M144" s="67"/>
      <c r="N144" s="143"/>
      <c r="O144" s="67"/>
      <c r="P144" s="67"/>
      <c r="Q144" s="173">
        <f t="shared" si="4"/>
        <v>0.96299999999999997</v>
      </c>
      <c r="R144" s="173">
        <f t="shared" si="5"/>
        <v>1.9259999999999999</v>
      </c>
      <c r="S144" s="173">
        <f t="shared" si="6"/>
        <v>2.8889999999999998</v>
      </c>
      <c r="T144" s="144">
        <f t="shared" si="7"/>
        <v>2.8889999999999998</v>
      </c>
    </row>
    <row r="145" spans="2:20" x14ac:dyDescent="0.25">
      <c r="B145" s="122" t="s">
        <v>308</v>
      </c>
      <c r="C145" s="145" t="s">
        <v>309</v>
      </c>
      <c r="D145" s="16" t="s">
        <v>15</v>
      </c>
      <c r="E145" s="16" t="s">
        <v>77</v>
      </c>
      <c r="F145" s="66"/>
      <c r="G145" s="67"/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si="4"/>
        <v>0</v>
      </c>
      <c r="R145" s="173">
        <f t="shared" si="5"/>
        <v>0</v>
      </c>
      <c r="S145" s="173">
        <f t="shared" si="6"/>
        <v>0</v>
      </c>
      <c r="T145" s="144">
        <f t="shared" si="7"/>
        <v>0</v>
      </c>
    </row>
    <row r="146" spans="2:20" x14ac:dyDescent="0.25">
      <c r="B146" s="122" t="s">
        <v>310</v>
      </c>
      <c r="C146" s="145" t="s">
        <v>311</v>
      </c>
      <c r="D146" s="16" t="s">
        <v>24</v>
      </c>
      <c r="E146" s="16" t="s">
        <v>16</v>
      </c>
      <c r="F146" s="66">
        <v>44015</v>
      </c>
      <c r="G146" s="67">
        <v>3.85</v>
      </c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ref="Q146:Q211" si="16">IF(F146&lt;=ExpQ1,G146,0)+IF(H146&lt;=ExpQ1,I146,0)+IF(J146&lt;=ExpQ1,K146,0)+IF(L146&lt;=ExpQ1,M146,0)+IF(N146&lt;=ExpQ1,O146,0)</f>
        <v>0</v>
      </c>
      <c r="R146" s="173">
        <f t="shared" ref="R146:R211" si="17">IF(F146&lt;=ExpH1,G146,0)+IF(H146&lt;=ExpH1,I146,0)+IF(J146&lt;=ExpH1,K146,0)+IF(L146&lt;=ExpH1,M146,0)+IF(N146&lt;=ExpH1,O146,0)</f>
        <v>0</v>
      </c>
      <c r="S146" s="173">
        <f t="shared" ref="S146:S211" si="18">IF(F146&lt;=ExpQ3,G146,0)+IF(H146&lt;=ExpQ3,I146,0)+IF(J146&lt;=ExpQ3,K146,0)+IF(L146&lt;=ExpQ3,M146,0)+IF(N146&lt;=ExpQ3,O146,0)</f>
        <v>3.85</v>
      </c>
      <c r="T146" s="144">
        <f t="shared" ref="T146:T211" si="19">G146+I146+K146+M146+O146</f>
        <v>3.85</v>
      </c>
    </row>
    <row r="147" spans="2:20" x14ac:dyDescent="0.25">
      <c r="B147" s="122" t="s">
        <v>312</v>
      </c>
      <c r="C147" s="145" t="s">
        <v>313</v>
      </c>
      <c r="D147" s="16" t="s">
        <v>24</v>
      </c>
      <c r="E147" s="16" t="s">
        <v>16</v>
      </c>
      <c r="F147" s="66">
        <v>44019</v>
      </c>
      <c r="G147" s="67">
        <v>2.6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16"/>
        <v>0</v>
      </c>
      <c r="R147" s="173">
        <f t="shared" si="17"/>
        <v>0</v>
      </c>
      <c r="S147" s="173">
        <f t="shared" si="18"/>
        <v>2.6</v>
      </c>
      <c r="T147" s="144">
        <f t="shared" si="19"/>
        <v>2.6</v>
      </c>
    </row>
    <row r="148" spans="2:20" x14ac:dyDescent="0.25">
      <c r="B148" s="122" t="s">
        <v>314</v>
      </c>
      <c r="C148" s="145" t="s">
        <v>315</v>
      </c>
      <c r="D148" s="16" t="s">
        <v>15</v>
      </c>
      <c r="E148" s="16" t="s">
        <v>16</v>
      </c>
      <c r="F148" s="66">
        <v>44005</v>
      </c>
      <c r="G148" s="67">
        <v>8.5800000000000001E-2</v>
      </c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16"/>
        <v>0</v>
      </c>
      <c r="R148" s="173">
        <f t="shared" si="17"/>
        <v>0</v>
      </c>
      <c r="S148" s="173">
        <f t="shared" si="18"/>
        <v>8.5800000000000001E-2</v>
      </c>
      <c r="T148" s="144">
        <f t="shared" si="19"/>
        <v>8.5800000000000001E-2</v>
      </c>
    </row>
    <row r="149" spans="2:20" x14ac:dyDescent="0.25">
      <c r="B149" s="122" t="s">
        <v>316</v>
      </c>
      <c r="C149" s="145" t="s">
        <v>317</v>
      </c>
      <c r="D149" s="41" t="s">
        <v>15</v>
      </c>
      <c r="E149" s="41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si="16"/>
        <v>0</v>
      </c>
      <c r="R149" s="173">
        <f t="shared" si="17"/>
        <v>0</v>
      </c>
      <c r="S149" s="173">
        <f t="shared" si="18"/>
        <v>0</v>
      </c>
      <c r="T149" s="144">
        <f t="shared" si="19"/>
        <v>0</v>
      </c>
    </row>
    <row r="150" spans="2:20" x14ac:dyDescent="0.25">
      <c r="B150" s="122" t="s">
        <v>318</v>
      </c>
      <c r="C150" s="145" t="s">
        <v>319</v>
      </c>
      <c r="D150" s="16" t="s">
        <v>15</v>
      </c>
      <c r="E150" s="16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16"/>
        <v>0</v>
      </c>
      <c r="R150" s="173">
        <f t="shared" si="17"/>
        <v>0</v>
      </c>
      <c r="S150" s="173">
        <f t="shared" si="18"/>
        <v>0</v>
      </c>
      <c r="T150" s="144">
        <f t="shared" si="19"/>
        <v>0</v>
      </c>
    </row>
    <row r="151" spans="2:20" x14ac:dyDescent="0.25">
      <c r="B151" s="122" t="s">
        <v>320</v>
      </c>
      <c r="C151" s="145" t="s">
        <v>321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16"/>
        <v>0</v>
      </c>
      <c r="R151" s="173">
        <f t="shared" si="17"/>
        <v>0</v>
      </c>
      <c r="S151" s="173">
        <f t="shared" si="18"/>
        <v>0</v>
      </c>
      <c r="T151" s="144">
        <f t="shared" si="19"/>
        <v>0</v>
      </c>
    </row>
    <row r="152" spans="2:20" x14ac:dyDescent="0.25">
      <c r="B152" s="122" t="s">
        <v>322</v>
      </c>
      <c r="C152" s="145" t="s">
        <v>323</v>
      </c>
      <c r="D152" s="16" t="s">
        <v>15</v>
      </c>
      <c r="E152" s="16" t="s">
        <v>16</v>
      </c>
      <c r="F152" s="66">
        <v>43980</v>
      </c>
      <c r="G152" s="67">
        <v>1.3</v>
      </c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16"/>
        <v>0</v>
      </c>
      <c r="R152" s="173">
        <f t="shared" si="17"/>
        <v>1.3</v>
      </c>
      <c r="S152" s="173">
        <f t="shared" si="18"/>
        <v>1.3</v>
      </c>
      <c r="T152" s="144">
        <f t="shared" si="19"/>
        <v>1.3</v>
      </c>
    </row>
    <row r="153" spans="2:20" x14ac:dyDescent="0.25">
      <c r="B153" s="122" t="s">
        <v>610</v>
      </c>
      <c r="C153" s="145" t="s">
        <v>326</v>
      </c>
      <c r="D153" s="47" t="s">
        <v>15</v>
      </c>
      <c r="E153" s="47" t="s">
        <v>16</v>
      </c>
      <c r="F153" s="66"/>
      <c r="G153" s="67"/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16"/>
        <v>0</v>
      </c>
      <c r="R153" s="173">
        <f t="shared" si="17"/>
        <v>0</v>
      </c>
      <c r="S153" s="173">
        <f t="shared" si="18"/>
        <v>0</v>
      </c>
      <c r="T153" s="144">
        <f t="shared" si="19"/>
        <v>0</v>
      </c>
    </row>
    <row r="154" spans="2:20" x14ac:dyDescent="0.25">
      <c r="B154" s="122" t="s">
        <v>711</v>
      </c>
      <c r="C154" s="145" t="s">
        <v>328</v>
      </c>
      <c r="D154" s="47" t="s">
        <v>15</v>
      </c>
      <c r="E154" s="47" t="s">
        <v>16</v>
      </c>
      <c r="F154" s="174">
        <v>43999</v>
      </c>
      <c r="G154" s="175">
        <f>1.47*0.27591361</f>
        <v>0.40559300669999998</v>
      </c>
      <c r="H154" s="66"/>
      <c r="I154" s="67"/>
      <c r="J154" s="66"/>
      <c r="K154" s="67"/>
      <c r="L154" s="66"/>
      <c r="M154" s="142"/>
      <c r="N154" s="143"/>
      <c r="O154" s="67"/>
      <c r="P154" s="67"/>
      <c r="Q154" s="173">
        <f t="shared" si="16"/>
        <v>0</v>
      </c>
      <c r="R154" s="173">
        <f t="shared" si="17"/>
        <v>0.40559300669999998</v>
      </c>
      <c r="S154" s="173">
        <f t="shared" si="18"/>
        <v>0.40559300669999998</v>
      </c>
      <c r="T154" s="144">
        <f t="shared" si="19"/>
        <v>0.40559300669999998</v>
      </c>
    </row>
    <row r="155" spans="2:20" x14ac:dyDescent="0.25">
      <c r="B155" s="122" t="s">
        <v>712</v>
      </c>
      <c r="C155" s="145" t="s">
        <v>674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ref="Q155" si="20">IF(F155&lt;=ExpQ1,G155,0)+IF(H155&lt;=ExpQ1,I155,0)+IF(J155&lt;=ExpQ1,K155,0)+IF(L155&lt;=ExpQ1,M155,0)+IF(N155&lt;=ExpQ1,O155,0)</f>
        <v>0</v>
      </c>
      <c r="R155" s="173">
        <f t="shared" ref="R155" si="21">IF(F155&lt;=ExpH1,G155,0)+IF(H155&lt;=ExpH1,I155,0)+IF(J155&lt;=ExpH1,K155,0)+IF(L155&lt;=ExpH1,M155,0)+IF(N155&lt;=ExpH1,O155,0)</f>
        <v>0.40559300669999998</v>
      </c>
      <c r="S155" s="173">
        <f t="shared" ref="S155" si="22">IF(F155&lt;=ExpQ3,G155,0)+IF(H155&lt;=ExpQ3,I155,0)+IF(J155&lt;=ExpQ3,K155,0)+IF(L155&lt;=ExpQ3,M155,0)+IF(N155&lt;=ExpQ3,O155,0)</f>
        <v>0.40559300669999998</v>
      </c>
      <c r="T155" s="144">
        <f t="shared" ref="T155" si="23">G155+I155+K155+M155+O155</f>
        <v>0.40559300669999998</v>
      </c>
    </row>
    <row r="156" spans="2:20" x14ac:dyDescent="0.25">
      <c r="B156" s="122" t="s">
        <v>329</v>
      </c>
      <c r="C156" s="145" t="s">
        <v>330</v>
      </c>
      <c r="D156" s="47" t="s">
        <v>24</v>
      </c>
      <c r="E156" s="47" t="s">
        <v>16</v>
      </c>
      <c r="F156" s="66">
        <v>44013</v>
      </c>
      <c r="G156" s="67">
        <v>2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16"/>
        <v>0</v>
      </c>
      <c r="R156" s="173">
        <f t="shared" si="17"/>
        <v>0</v>
      </c>
      <c r="S156" s="173">
        <f t="shared" si="18"/>
        <v>2</v>
      </c>
      <c r="T156" s="144">
        <f t="shared" si="19"/>
        <v>2</v>
      </c>
    </row>
    <row r="157" spans="2:20" x14ac:dyDescent="0.25">
      <c r="B157" s="122" t="s">
        <v>333</v>
      </c>
      <c r="C157" s="145" t="s">
        <v>334</v>
      </c>
      <c r="D157" s="16" t="s">
        <v>15</v>
      </c>
      <c r="E157" s="16" t="s">
        <v>16</v>
      </c>
      <c r="F157" s="66">
        <v>43951</v>
      </c>
      <c r="G157" s="67">
        <v>9.8000000000000007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16"/>
        <v>0</v>
      </c>
      <c r="R157" s="173">
        <f t="shared" si="17"/>
        <v>9.8000000000000007</v>
      </c>
      <c r="S157" s="173">
        <f t="shared" si="18"/>
        <v>9.8000000000000007</v>
      </c>
      <c r="T157" s="144">
        <f t="shared" si="19"/>
        <v>9.8000000000000007</v>
      </c>
    </row>
    <row r="158" spans="2:20" x14ac:dyDescent="0.25">
      <c r="B158" s="122" t="s">
        <v>335</v>
      </c>
      <c r="C158" s="145" t="s">
        <v>336</v>
      </c>
      <c r="D158" s="16" t="s">
        <v>15</v>
      </c>
      <c r="E158" s="16" t="s">
        <v>77</v>
      </c>
      <c r="F158" s="66">
        <v>44014</v>
      </c>
      <c r="G158" s="67">
        <v>32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16"/>
        <v>0</v>
      </c>
      <c r="R158" s="173">
        <f t="shared" si="17"/>
        <v>0</v>
      </c>
      <c r="S158" s="173">
        <f t="shared" si="18"/>
        <v>32</v>
      </c>
      <c r="T158" s="144">
        <f t="shared" si="19"/>
        <v>32</v>
      </c>
    </row>
    <row r="159" spans="2:20" x14ac:dyDescent="0.25">
      <c r="B159" s="122" t="s">
        <v>337</v>
      </c>
      <c r="C159" s="145" t="s">
        <v>338</v>
      </c>
      <c r="D159" s="16" t="s">
        <v>24</v>
      </c>
      <c r="E159" s="16" t="s">
        <v>16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67"/>
      <c r="Q159" s="173">
        <f t="shared" si="16"/>
        <v>0</v>
      </c>
      <c r="R159" s="173">
        <f t="shared" si="17"/>
        <v>0</v>
      </c>
      <c r="S159" s="173">
        <f t="shared" si="18"/>
        <v>0</v>
      </c>
      <c r="T159" s="144">
        <f t="shared" si="19"/>
        <v>0</v>
      </c>
    </row>
    <row r="160" spans="2:20" x14ac:dyDescent="0.25">
      <c r="B160" s="122" t="s">
        <v>339</v>
      </c>
      <c r="C160" s="145" t="s">
        <v>340</v>
      </c>
      <c r="D160" s="16" t="s">
        <v>15</v>
      </c>
      <c r="E160" s="16" t="s">
        <v>16</v>
      </c>
      <c r="F160" s="156">
        <v>43970</v>
      </c>
      <c r="G160" s="157">
        <v>0.46</v>
      </c>
      <c r="H160" s="156"/>
      <c r="I160" s="157"/>
      <c r="J160" s="156"/>
      <c r="K160" s="157"/>
      <c r="L160" s="156"/>
      <c r="M160" s="158"/>
      <c r="N160" s="159"/>
      <c r="O160" s="157"/>
      <c r="P160" s="157"/>
      <c r="Q160" s="173">
        <f t="shared" si="16"/>
        <v>0</v>
      </c>
      <c r="R160" s="173">
        <f t="shared" si="17"/>
        <v>0.46</v>
      </c>
      <c r="S160" s="173">
        <f t="shared" si="18"/>
        <v>0.46</v>
      </c>
      <c r="T160" s="144">
        <f t="shared" si="19"/>
        <v>0.46</v>
      </c>
    </row>
    <row r="161" spans="2:20" x14ac:dyDescent="0.25">
      <c r="B161" s="122" t="s">
        <v>341</v>
      </c>
      <c r="C161" s="145" t="s">
        <v>342</v>
      </c>
      <c r="D161" s="16" t="s">
        <v>15</v>
      </c>
      <c r="E161" s="16" t="s">
        <v>21</v>
      </c>
      <c r="F161" s="66">
        <v>43948</v>
      </c>
      <c r="G161" s="67">
        <v>2.7</v>
      </c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si="16"/>
        <v>0</v>
      </c>
      <c r="R161" s="173">
        <f t="shared" si="17"/>
        <v>2.7</v>
      </c>
      <c r="S161" s="173">
        <f t="shared" si="18"/>
        <v>2.7</v>
      </c>
      <c r="T161" s="144">
        <f t="shared" si="19"/>
        <v>2.7</v>
      </c>
    </row>
    <row r="162" spans="2:20" x14ac:dyDescent="0.25">
      <c r="B162" s="122" t="s">
        <v>343</v>
      </c>
      <c r="C162" s="145" t="s">
        <v>344</v>
      </c>
      <c r="D162" s="16" t="s">
        <v>15</v>
      </c>
      <c r="E162" s="16" t="s">
        <v>16</v>
      </c>
      <c r="F162" s="66">
        <v>44053</v>
      </c>
      <c r="G162" s="67">
        <v>2.2599999999999998</v>
      </c>
      <c r="H162" s="66"/>
      <c r="I162" s="67"/>
      <c r="J162" s="66"/>
      <c r="K162" s="67"/>
      <c r="L162" s="66"/>
      <c r="M162" s="142"/>
      <c r="N162" s="143"/>
      <c r="O162" s="67"/>
      <c r="P162" s="67"/>
      <c r="Q162" s="173">
        <f t="shared" si="16"/>
        <v>0</v>
      </c>
      <c r="R162" s="173">
        <f t="shared" si="17"/>
        <v>0</v>
      </c>
      <c r="S162" s="173">
        <f t="shared" si="18"/>
        <v>2.2599999999999998</v>
      </c>
      <c r="T162" s="144">
        <f t="shared" si="19"/>
        <v>2.2599999999999998</v>
      </c>
    </row>
    <row r="163" spans="2:20" x14ac:dyDescent="0.25">
      <c r="B163" s="122" t="s">
        <v>345</v>
      </c>
      <c r="C163" s="145" t="s">
        <v>346</v>
      </c>
      <c r="D163" s="16" t="s">
        <v>15</v>
      </c>
      <c r="E163" s="16" t="s">
        <v>16</v>
      </c>
      <c r="F163" s="148"/>
      <c r="G163" s="149"/>
      <c r="H163" s="148"/>
      <c r="I163" s="149"/>
      <c r="J163" s="148"/>
      <c r="K163" s="149"/>
      <c r="L163" s="148"/>
      <c r="M163" s="150"/>
      <c r="N163" s="151"/>
      <c r="O163" s="149"/>
      <c r="P163" s="149"/>
      <c r="Q163" s="173">
        <f t="shared" si="16"/>
        <v>0</v>
      </c>
      <c r="R163" s="173">
        <f t="shared" si="17"/>
        <v>0</v>
      </c>
      <c r="S163" s="173">
        <f t="shared" si="18"/>
        <v>0</v>
      </c>
      <c r="T163" s="144">
        <f t="shared" si="19"/>
        <v>0</v>
      </c>
    </row>
    <row r="164" spans="2:20" x14ac:dyDescent="0.25">
      <c r="B164" s="122" t="s">
        <v>347</v>
      </c>
      <c r="C164" s="145" t="s">
        <v>348</v>
      </c>
      <c r="D164" s="16" t="s">
        <v>15</v>
      </c>
      <c r="E164" s="16" t="s">
        <v>16</v>
      </c>
      <c r="F164" s="148"/>
      <c r="G164" s="149"/>
      <c r="H164" s="148"/>
      <c r="I164" s="149"/>
      <c r="J164" s="148"/>
      <c r="K164" s="149"/>
      <c r="L164" s="148"/>
      <c r="M164" s="150"/>
      <c r="N164" s="151"/>
      <c r="O164" s="149"/>
      <c r="P164" s="149"/>
      <c r="Q164" s="173">
        <f t="shared" si="16"/>
        <v>0</v>
      </c>
      <c r="R164" s="173">
        <f t="shared" si="17"/>
        <v>0</v>
      </c>
      <c r="S164" s="173">
        <f t="shared" si="18"/>
        <v>0</v>
      </c>
      <c r="T164" s="144">
        <f t="shared" si="19"/>
        <v>0</v>
      </c>
    </row>
    <row r="165" spans="2:20" x14ac:dyDescent="0.25">
      <c r="B165" s="122" t="s">
        <v>697</v>
      </c>
      <c r="C165" s="145" t="s">
        <v>350</v>
      </c>
      <c r="D165" s="16" t="s">
        <v>15</v>
      </c>
      <c r="E165" s="16" t="s">
        <v>21</v>
      </c>
      <c r="F165" s="66">
        <v>43893</v>
      </c>
      <c r="G165" s="67">
        <v>2.95</v>
      </c>
      <c r="H165" s="66"/>
      <c r="I165" s="67"/>
      <c r="J165" s="66"/>
      <c r="K165" s="67"/>
      <c r="L165" s="66"/>
      <c r="M165" s="142"/>
      <c r="N165" s="143"/>
      <c r="O165" s="67"/>
      <c r="P165" s="67"/>
      <c r="Q165" s="173">
        <f t="shared" si="16"/>
        <v>2.95</v>
      </c>
      <c r="R165" s="173">
        <f t="shared" si="17"/>
        <v>2.95</v>
      </c>
      <c r="S165" s="173">
        <f t="shared" si="18"/>
        <v>2.95</v>
      </c>
      <c r="T165" s="144">
        <f t="shared" si="19"/>
        <v>2.95</v>
      </c>
    </row>
    <row r="166" spans="2:20" x14ac:dyDescent="0.25">
      <c r="B166" s="122" t="s">
        <v>353</v>
      </c>
      <c r="C166" s="145" t="s">
        <v>354</v>
      </c>
      <c r="D166" s="16" t="s">
        <v>24</v>
      </c>
      <c r="E166" s="16" t="s">
        <v>16</v>
      </c>
      <c r="F166" s="66">
        <v>43984</v>
      </c>
      <c r="G166" s="67">
        <v>0.2</v>
      </c>
      <c r="H166" s="66"/>
      <c r="I166" s="67"/>
      <c r="J166" s="66"/>
      <c r="K166" s="67"/>
      <c r="L166" s="66"/>
      <c r="M166" s="142"/>
      <c r="N166" s="143"/>
      <c r="O166" s="67"/>
      <c r="P166" s="67"/>
      <c r="Q166" s="173">
        <f t="shared" si="16"/>
        <v>0</v>
      </c>
      <c r="R166" s="173">
        <f t="shared" si="17"/>
        <v>0.2</v>
      </c>
      <c r="S166" s="173">
        <f t="shared" si="18"/>
        <v>0.2</v>
      </c>
      <c r="T166" s="144">
        <f t="shared" si="19"/>
        <v>0.2</v>
      </c>
    </row>
    <row r="167" spans="2:20" x14ac:dyDescent="0.25">
      <c r="B167" s="122" t="s">
        <v>357</v>
      </c>
      <c r="C167" s="145" t="s">
        <v>358</v>
      </c>
      <c r="D167" s="16" t="s">
        <v>15</v>
      </c>
      <c r="E167" s="16" t="s">
        <v>77</v>
      </c>
      <c r="F167" s="66">
        <v>43916</v>
      </c>
      <c r="G167" s="67">
        <v>13.5</v>
      </c>
      <c r="H167" s="66">
        <v>44056</v>
      </c>
      <c r="I167" s="67">
        <v>6</v>
      </c>
      <c r="J167" s="66"/>
      <c r="K167" s="67"/>
      <c r="L167" s="66"/>
      <c r="M167" s="142"/>
      <c r="N167" s="143"/>
      <c r="O167" s="67"/>
      <c r="P167" s="67"/>
      <c r="Q167" s="173">
        <f t="shared" si="16"/>
        <v>0</v>
      </c>
      <c r="R167" s="173">
        <f t="shared" si="17"/>
        <v>13.5</v>
      </c>
      <c r="S167" s="173">
        <f t="shared" si="18"/>
        <v>19.5</v>
      </c>
      <c r="T167" s="144">
        <f t="shared" si="19"/>
        <v>19.5</v>
      </c>
    </row>
    <row r="168" spans="2:20" x14ac:dyDescent="0.25">
      <c r="B168" s="122" t="s">
        <v>359</v>
      </c>
      <c r="C168" s="145" t="s">
        <v>360</v>
      </c>
      <c r="D168" s="16" t="s">
        <v>24</v>
      </c>
      <c r="E168" s="16" t="s">
        <v>16</v>
      </c>
      <c r="F168" s="66">
        <v>44020</v>
      </c>
      <c r="G168" s="67">
        <v>1.18</v>
      </c>
      <c r="H168" s="66"/>
      <c r="I168" s="67"/>
      <c r="J168" s="66"/>
      <c r="K168" s="67"/>
      <c r="L168" s="66"/>
      <c r="M168" s="142"/>
      <c r="N168" s="143"/>
      <c r="O168" s="67"/>
      <c r="P168" s="67"/>
      <c r="Q168" s="173">
        <f t="shared" si="16"/>
        <v>0</v>
      </c>
      <c r="R168" s="173">
        <f t="shared" si="17"/>
        <v>0</v>
      </c>
      <c r="S168" s="173">
        <f t="shared" si="18"/>
        <v>1.18</v>
      </c>
      <c r="T168" s="144">
        <f t="shared" si="19"/>
        <v>1.18</v>
      </c>
    </row>
    <row r="169" spans="2:20" x14ac:dyDescent="0.25">
      <c r="B169" s="122" t="s">
        <v>361</v>
      </c>
      <c r="C169" s="145" t="s">
        <v>362</v>
      </c>
      <c r="D169" s="16" t="s">
        <v>24</v>
      </c>
      <c r="E169" s="16" t="s">
        <v>16</v>
      </c>
      <c r="F169" s="66"/>
      <c r="G169" s="67"/>
      <c r="H169" s="66"/>
      <c r="I169" s="67"/>
      <c r="J169" s="66"/>
      <c r="K169" s="67"/>
      <c r="L169" s="66"/>
      <c r="M169" s="142"/>
      <c r="N169" s="143"/>
      <c r="O169" s="67"/>
      <c r="P169" s="67"/>
      <c r="Q169" s="173">
        <f t="shared" si="16"/>
        <v>0</v>
      </c>
      <c r="R169" s="173">
        <f t="shared" si="17"/>
        <v>0</v>
      </c>
      <c r="S169" s="173">
        <f t="shared" si="18"/>
        <v>0</v>
      </c>
      <c r="T169" s="144">
        <f t="shared" si="19"/>
        <v>0</v>
      </c>
    </row>
    <row r="170" spans="2:20" x14ac:dyDescent="0.25">
      <c r="B170" s="122" t="s">
        <v>366</v>
      </c>
      <c r="C170" s="145" t="s">
        <v>367</v>
      </c>
      <c r="D170" s="16" t="s">
        <v>15</v>
      </c>
      <c r="E170" s="16" t="s">
        <v>16</v>
      </c>
      <c r="F170" s="66">
        <v>44012</v>
      </c>
      <c r="G170" s="67">
        <v>0.85</v>
      </c>
      <c r="H170" s="66"/>
      <c r="I170" s="67"/>
      <c r="J170" s="66"/>
      <c r="K170" s="67"/>
      <c r="L170" s="66"/>
      <c r="M170" s="142"/>
      <c r="N170" s="143"/>
      <c r="O170" s="67"/>
      <c r="P170" s="67"/>
      <c r="Q170" s="173">
        <f t="shared" si="16"/>
        <v>0</v>
      </c>
      <c r="R170" s="173">
        <f t="shared" si="17"/>
        <v>0</v>
      </c>
      <c r="S170" s="173">
        <f t="shared" si="18"/>
        <v>0.85</v>
      </c>
      <c r="T170" s="144">
        <f t="shared" si="19"/>
        <v>0.85</v>
      </c>
    </row>
    <row r="171" spans="2:20" x14ac:dyDescent="0.25">
      <c r="B171" s="122" t="s">
        <v>370</v>
      </c>
      <c r="C171" s="145" t="s">
        <v>722</v>
      </c>
      <c r="D171" s="16" t="s">
        <v>15</v>
      </c>
      <c r="E171" s="16" t="s">
        <v>56</v>
      </c>
      <c r="F171" s="17">
        <v>43916</v>
      </c>
      <c r="G171" s="18">
        <v>0.25969999999999999</v>
      </c>
      <c r="H171" s="17">
        <v>44063</v>
      </c>
      <c r="I171" s="18">
        <v>5.3699999999999998E-2</v>
      </c>
      <c r="J171" s="17"/>
      <c r="K171" s="18"/>
      <c r="L171" s="17"/>
      <c r="M171" s="65"/>
      <c r="N171" s="19"/>
      <c r="O171" s="18"/>
      <c r="P171" s="18"/>
      <c r="Q171" s="173">
        <f t="shared" si="16"/>
        <v>0</v>
      </c>
      <c r="R171" s="173">
        <f t="shared" si="17"/>
        <v>0.25969999999999999</v>
      </c>
      <c r="S171" s="173">
        <f t="shared" si="18"/>
        <v>0.31340000000000001</v>
      </c>
      <c r="T171" s="20">
        <f t="shared" si="19"/>
        <v>0.31340000000000001</v>
      </c>
    </row>
    <row r="172" spans="2:20" x14ac:dyDescent="0.25">
      <c r="B172" s="122" t="s">
        <v>368</v>
      </c>
      <c r="C172" s="145" t="s">
        <v>369</v>
      </c>
      <c r="D172" s="16" t="s">
        <v>27</v>
      </c>
      <c r="E172" s="16" t="s">
        <v>16</v>
      </c>
      <c r="F172" s="66">
        <v>43943</v>
      </c>
      <c r="G172" s="67">
        <v>1</v>
      </c>
      <c r="H172" s="66"/>
      <c r="I172" s="67"/>
      <c r="J172" s="66"/>
      <c r="K172" s="67"/>
      <c r="L172" s="66"/>
      <c r="M172" s="67"/>
      <c r="N172" s="143"/>
      <c r="O172" s="67"/>
      <c r="P172" s="67"/>
      <c r="Q172" s="173">
        <f t="shared" si="16"/>
        <v>0</v>
      </c>
      <c r="R172" s="173">
        <f t="shared" si="17"/>
        <v>1</v>
      </c>
      <c r="S172" s="173">
        <f t="shared" si="18"/>
        <v>1</v>
      </c>
      <c r="T172" s="144">
        <f t="shared" si="19"/>
        <v>1</v>
      </c>
    </row>
    <row r="173" spans="2:20" x14ac:dyDescent="0.25">
      <c r="B173" s="122" t="s">
        <v>372</v>
      </c>
      <c r="C173" s="145" t="s">
        <v>373</v>
      </c>
      <c r="D173" s="16" t="s">
        <v>24</v>
      </c>
      <c r="E173" s="16" t="s">
        <v>16</v>
      </c>
      <c r="F173" s="66">
        <v>44081</v>
      </c>
      <c r="G173" s="67">
        <v>1.1499999999999999</v>
      </c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16"/>
        <v>0</v>
      </c>
      <c r="R173" s="173">
        <f t="shared" si="17"/>
        <v>0</v>
      </c>
      <c r="S173" s="173">
        <f t="shared" si="18"/>
        <v>1.1499999999999999</v>
      </c>
      <c r="T173" s="144">
        <f t="shared" si="19"/>
        <v>1.1499999999999999</v>
      </c>
    </row>
    <row r="174" spans="2:20" x14ac:dyDescent="0.25">
      <c r="B174" s="122" t="s">
        <v>681</v>
      </c>
      <c r="C174" s="145" t="s">
        <v>682</v>
      </c>
      <c r="D174" s="16" t="s">
        <v>15</v>
      </c>
      <c r="E174" s="16" t="s">
        <v>16</v>
      </c>
      <c r="F174" s="66"/>
      <c r="G174" s="67"/>
      <c r="H174" s="66"/>
      <c r="I174" s="67"/>
      <c r="J174" s="66"/>
      <c r="K174" s="67"/>
      <c r="L174" s="66"/>
      <c r="M174" s="142"/>
      <c r="N174" s="143"/>
      <c r="O174" s="67"/>
      <c r="P174" s="67"/>
      <c r="Q174" s="173">
        <f t="shared" si="16"/>
        <v>0</v>
      </c>
      <c r="R174" s="173">
        <f t="shared" si="17"/>
        <v>0</v>
      </c>
      <c r="S174" s="173">
        <f t="shared" si="18"/>
        <v>0</v>
      </c>
      <c r="T174" s="144">
        <f t="shared" si="19"/>
        <v>0</v>
      </c>
    </row>
    <row r="175" spans="2:20" x14ac:dyDescent="0.25">
      <c r="B175" s="122" t="s">
        <v>620</v>
      </c>
      <c r="C175" s="145" t="s">
        <v>375</v>
      </c>
      <c r="D175" s="16" t="s">
        <v>15</v>
      </c>
      <c r="E175" s="16" t="s">
        <v>16</v>
      </c>
      <c r="F175" s="66"/>
      <c r="G175" s="67"/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16"/>
        <v>0</v>
      </c>
      <c r="R175" s="173">
        <f t="shared" si="17"/>
        <v>0</v>
      </c>
      <c r="S175" s="173">
        <f t="shared" si="18"/>
        <v>0</v>
      </c>
      <c r="T175" s="144">
        <f t="shared" si="19"/>
        <v>0</v>
      </c>
    </row>
    <row r="176" spans="2:20" x14ac:dyDescent="0.25">
      <c r="B176" s="122" t="s">
        <v>376</v>
      </c>
      <c r="C176" s="145" t="s">
        <v>377</v>
      </c>
      <c r="D176" s="16" t="s">
        <v>15</v>
      </c>
      <c r="E176" s="16" t="s">
        <v>77</v>
      </c>
      <c r="F176" s="66">
        <v>43937</v>
      </c>
      <c r="G176" s="67">
        <v>101.6</v>
      </c>
      <c r="H176" s="66">
        <v>44063</v>
      </c>
      <c r="I176" s="67">
        <v>73</v>
      </c>
      <c r="J176" s="66"/>
      <c r="K176" s="67"/>
      <c r="L176" s="66"/>
      <c r="M176" s="142"/>
      <c r="N176" s="143"/>
      <c r="O176" s="67"/>
      <c r="P176" s="67"/>
      <c r="Q176" s="173">
        <f t="shared" si="16"/>
        <v>0</v>
      </c>
      <c r="R176" s="173">
        <f t="shared" si="17"/>
        <v>101.6</v>
      </c>
      <c r="S176" s="173">
        <f t="shared" si="18"/>
        <v>174.6</v>
      </c>
      <c r="T176" s="144">
        <f t="shared" si="19"/>
        <v>174.6</v>
      </c>
    </row>
    <row r="177" spans="2:20" x14ac:dyDescent="0.25">
      <c r="B177" s="122" t="s">
        <v>378</v>
      </c>
      <c r="C177" s="145" t="s">
        <v>379</v>
      </c>
      <c r="D177" s="16" t="s">
        <v>15</v>
      </c>
      <c r="E177" s="16" t="s">
        <v>16</v>
      </c>
      <c r="F177" s="66">
        <v>43833</v>
      </c>
      <c r="G177" s="67">
        <v>0.2727</v>
      </c>
      <c r="H177" s="66">
        <v>44011</v>
      </c>
      <c r="I177" s="67">
        <v>0.7792</v>
      </c>
      <c r="J177" s="66"/>
      <c r="K177" s="67"/>
      <c r="L177" s="66"/>
      <c r="M177" s="142"/>
      <c r="N177" s="143"/>
      <c r="O177" s="67"/>
      <c r="P177" s="67"/>
      <c r="Q177" s="173">
        <f t="shared" si="16"/>
        <v>0.2727</v>
      </c>
      <c r="R177" s="173">
        <f t="shared" si="17"/>
        <v>0.2727</v>
      </c>
      <c r="S177" s="173">
        <f t="shared" si="18"/>
        <v>1.0519000000000001</v>
      </c>
      <c r="T177" s="144">
        <f t="shared" si="19"/>
        <v>1.0519000000000001</v>
      </c>
    </row>
    <row r="178" spans="2:20" x14ac:dyDescent="0.25">
      <c r="B178" s="122" t="s">
        <v>382</v>
      </c>
      <c r="C178" s="145" t="s">
        <v>381</v>
      </c>
      <c r="D178" s="47" t="s">
        <v>15</v>
      </c>
      <c r="E178" s="47" t="s">
        <v>16</v>
      </c>
      <c r="F178" s="66">
        <v>43945</v>
      </c>
      <c r="G178" s="67">
        <v>0.36199999999999999</v>
      </c>
      <c r="H178" s="66">
        <v>44042</v>
      </c>
      <c r="I178" s="67">
        <f>0.136/0.90385</f>
        <v>0.15046744481938376</v>
      </c>
      <c r="J178" s="66"/>
      <c r="K178" s="67"/>
      <c r="L178" s="66"/>
      <c r="M178" s="142"/>
      <c r="N178" s="143"/>
      <c r="O178" s="67"/>
      <c r="P178" s="67"/>
      <c r="Q178" s="173">
        <f t="shared" si="16"/>
        <v>0</v>
      </c>
      <c r="R178" s="173">
        <f t="shared" si="17"/>
        <v>0.36199999999999999</v>
      </c>
      <c r="S178" s="173">
        <f t="shared" si="18"/>
        <v>0.51246744481938378</v>
      </c>
      <c r="T178" s="144">
        <f t="shared" si="19"/>
        <v>0.51246744481938378</v>
      </c>
    </row>
    <row r="179" spans="2:20" x14ac:dyDescent="0.25">
      <c r="B179" s="122" t="s">
        <v>382</v>
      </c>
      <c r="C179" s="145" t="s">
        <v>383</v>
      </c>
      <c r="D179" s="47" t="s">
        <v>15</v>
      </c>
      <c r="E179" s="16" t="s">
        <v>77</v>
      </c>
      <c r="F179" s="66">
        <v>43945</v>
      </c>
      <c r="G179" s="67">
        <v>32.1</v>
      </c>
      <c r="H179" s="66">
        <v>44042</v>
      </c>
      <c r="I179" s="67">
        <v>13.6</v>
      </c>
      <c r="J179" s="66"/>
      <c r="K179" s="67"/>
      <c r="L179" s="66"/>
      <c r="M179" s="142"/>
      <c r="N179" s="143"/>
      <c r="O179" s="67"/>
      <c r="P179" s="67"/>
      <c r="Q179" s="173">
        <f t="shared" si="16"/>
        <v>0</v>
      </c>
      <c r="R179" s="173">
        <f t="shared" si="17"/>
        <v>32.1</v>
      </c>
      <c r="S179" s="173">
        <f t="shared" si="18"/>
        <v>45.7</v>
      </c>
      <c r="T179" s="144">
        <f t="shared" si="19"/>
        <v>45.7</v>
      </c>
    </row>
    <row r="180" spans="2:20" x14ac:dyDescent="0.25">
      <c r="B180" s="122" t="s">
        <v>384</v>
      </c>
      <c r="C180" s="145" t="s">
        <v>385</v>
      </c>
      <c r="D180" s="47" t="s">
        <v>24</v>
      </c>
      <c r="E180" s="16" t="s">
        <v>16</v>
      </c>
      <c r="F180" s="66"/>
      <c r="G180" s="67"/>
      <c r="H180" s="66"/>
      <c r="I180" s="67"/>
      <c r="J180" s="66"/>
      <c r="K180" s="67"/>
      <c r="L180" s="66"/>
      <c r="M180" s="142"/>
      <c r="N180" s="143"/>
      <c r="O180" s="67"/>
      <c r="P180" s="67"/>
      <c r="Q180" s="173">
        <f t="shared" si="16"/>
        <v>0</v>
      </c>
      <c r="R180" s="173">
        <f t="shared" si="17"/>
        <v>0</v>
      </c>
      <c r="S180" s="173">
        <f t="shared" si="18"/>
        <v>0</v>
      </c>
      <c r="T180" s="144">
        <f t="shared" si="19"/>
        <v>0</v>
      </c>
    </row>
    <row r="181" spans="2:20" x14ac:dyDescent="0.25">
      <c r="B181" s="122" t="s">
        <v>386</v>
      </c>
      <c r="C181" s="145" t="s">
        <v>387</v>
      </c>
      <c r="D181" s="16" t="s">
        <v>15</v>
      </c>
      <c r="E181" s="16" t="s">
        <v>16</v>
      </c>
      <c r="F181" s="66">
        <v>43998</v>
      </c>
      <c r="G181" s="67">
        <v>0.49199999999999999</v>
      </c>
      <c r="H181" s="66"/>
      <c r="I181" s="67"/>
      <c r="J181" s="66"/>
      <c r="K181" s="67"/>
      <c r="L181" s="66"/>
      <c r="M181" s="142"/>
      <c r="N181" s="143"/>
      <c r="O181" s="67"/>
      <c r="P181" s="67"/>
      <c r="Q181" s="173">
        <f t="shared" si="16"/>
        <v>0</v>
      </c>
      <c r="R181" s="173">
        <f t="shared" si="17"/>
        <v>0.49199999999999999</v>
      </c>
      <c r="S181" s="173">
        <f t="shared" si="18"/>
        <v>0.49199999999999999</v>
      </c>
      <c r="T181" s="144">
        <f t="shared" si="19"/>
        <v>0.49199999999999999</v>
      </c>
    </row>
    <row r="182" spans="2:20" x14ac:dyDescent="0.25">
      <c r="B182" s="122" t="s">
        <v>388</v>
      </c>
      <c r="C182" s="145" t="s">
        <v>389</v>
      </c>
      <c r="D182" s="16" t="s">
        <v>15</v>
      </c>
      <c r="E182" s="16" t="s">
        <v>77</v>
      </c>
      <c r="F182" s="66">
        <v>43895</v>
      </c>
      <c r="G182" s="67">
        <v>177.47</v>
      </c>
      <c r="H182" s="66">
        <v>44049</v>
      </c>
      <c r="I182" s="67">
        <v>119.74</v>
      </c>
      <c r="J182" s="66"/>
      <c r="K182" s="67"/>
      <c r="L182" s="66"/>
      <c r="M182" s="142"/>
      <c r="N182" s="143"/>
      <c r="O182" s="67"/>
      <c r="P182" s="67"/>
      <c r="Q182" s="173">
        <f t="shared" si="16"/>
        <v>177.47</v>
      </c>
      <c r="R182" s="173">
        <f t="shared" si="17"/>
        <v>177.47</v>
      </c>
      <c r="S182" s="173">
        <f t="shared" si="18"/>
        <v>297.20999999999998</v>
      </c>
      <c r="T182" s="144">
        <f t="shared" si="19"/>
        <v>297.20999999999998</v>
      </c>
    </row>
    <row r="183" spans="2:20" x14ac:dyDescent="0.25">
      <c r="B183" s="122" t="s">
        <v>390</v>
      </c>
      <c r="C183" s="145" t="s">
        <v>391</v>
      </c>
      <c r="D183" s="16" t="s">
        <v>15</v>
      </c>
      <c r="E183" s="16" t="s">
        <v>21</v>
      </c>
      <c r="F183" s="66">
        <v>43909</v>
      </c>
      <c r="G183" s="67">
        <v>9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16"/>
        <v>9</v>
      </c>
      <c r="R183" s="173">
        <f t="shared" si="17"/>
        <v>9</v>
      </c>
      <c r="S183" s="173">
        <f t="shared" si="18"/>
        <v>9</v>
      </c>
      <c r="T183" s="144">
        <f t="shared" si="19"/>
        <v>9</v>
      </c>
    </row>
    <row r="184" spans="2:20" x14ac:dyDescent="0.25">
      <c r="B184" s="122" t="s">
        <v>392</v>
      </c>
      <c r="C184" s="145" t="s">
        <v>393</v>
      </c>
      <c r="D184" s="16" t="s">
        <v>15</v>
      </c>
      <c r="E184" s="16" t="s">
        <v>77</v>
      </c>
      <c r="F184" s="66"/>
      <c r="G184" s="67"/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16"/>
        <v>0</v>
      </c>
      <c r="R184" s="173">
        <f t="shared" si="17"/>
        <v>0</v>
      </c>
      <c r="S184" s="173">
        <f t="shared" si="18"/>
        <v>0</v>
      </c>
      <c r="T184" s="144">
        <f t="shared" si="19"/>
        <v>0</v>
      </c>
    </row>
    <row r="185" spans="2:20" x14ac:dyDescent="0.25">
      <c r="B185" s="122" t="s">
        <v>394</v>
      </c>
      <c r="C185" s="145" t="s">
        <v>395</v>
      </c>
      <c r="D185" s="16" t="s">
        <v>15</v>
      </c>
      <c r="E185" s="16" t="s">
        <v>16</v>
      </c>
      <c r="F185" s="66">
        <v>43874</v>
      </c>
      <c r="G185" s="67">
        <v>0.41930000000000001</v>
      </c>
      <c r="H185" s="66">
        <v>43965</v>
      </c>
      <c r="I185" s="67">
        <v>0.14199999999999999</v>
      </c>
      <c r="J185" s="66">
        <v>44056</v>
      </c>
      <c r="K185" s="67">
        <v>0.1353</v>
      </c>
      <c r="L185" s="66"/>
      <c r="M185" s="142"/>
      <c r="N185" s="143"/>
      <c r="O185" s="67"/>
      <c r="P185" s="67"/>
      <c r="Q185" s="173">
        <f t="shared" si="16"/>
        <v>0.41930000000000001</v>
      </c>
      <c r="R185" s="173">
        <f t="shared" si="17"/>
        <v>0.56130000000000002</v>
      </c>
      <c r="S185" s="173">
        <f t="shared" si="18"/>
        <v>0.6966</v>
      </c>
      <c r="T185" s="144">
        <f t="shared" si="19"/>
        <v>0.6966</v>
      </c>
    </row>
    <row r="186" spans="2:20" x14ac:dyDescent="0.25">
      <c r="B186" s="122" t="s">
        <v>396</v>
      </c>
      <c r="C186" s="145" t="s">
        <v>397</v>
      </c>
      <c r="D186" s="16" t="s">
        <v>15</v>
      </c>
      <c r="E186" s="16" t="s">
        <v>16</v>
      </c>
      <c r="F186" s="66">
        <v>44011</v>
      </c>
      <c r="G186" s="67">
        <v>0.8</v>
      </c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16"/>
        <v>0</v>
      </c>
      <c r="R186" s="173">
        <f t="shared" si="17"/>
        <v>0</v>
      </c>
      <c r="S186" s="173">
        <f t="shared" si="18"/>
        <v>0.8</v>
      </c>
      <c r="T186" s="144">
        <f t="shared" si="19"/>
        <v>0.8</v>
      </c>
    </row>
    <row r="187" spans="2:20" x14ac:dyDescent="0.25">
      <c r="B187" s="122" t="s">
        <v>398</v>
      </c>
      <c r="C187" s="145" t="s">
        <v>399</v>
      </c>
      <c r="D187" s="16" t="s">
        <v>24</v>
      </c>
      <c r="E187" s="16" t="s">
        <v>16</v>
      </c>
      <c r="F187" s="66"/>
      <c r="G187" s="67"/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16"/>
        <v>0</v>
      </c>
      <c r="R187" s="173">
        <f t="shared" si="17"/>
        <v>0</v>
      </c>
      <c r="S187" s="173">
        <f t="shared" si="18"/>
        <v>0</v>
      </c>
      <c r="T187" s="144">
        <f t="shared" si="19"/>
        <v>0</v>
      </c>
    </row>
    <row r="188" spans="2:20" x14ac:dyDescent="0.25">
      <c r="B188" s="122" t="s">
        <v>400</v>
      </c>
      <c r="C188" s="145" t="s">
        <v>401</v>
      </c>
      <c r="D188" s="16" t="s">
        <v>24</v>
      </c>
      <c r="E188" s="16" t="s">
        <v>16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16"/>
        <v>0</v>
      </c>
      <c r="R188" s="173">
        <f t="shared" si="17"/>
        <v>0</v>
      </c>
      <c r="S188" s="173">
        <f t="shared" si="18"/>
        <v>0</v>
      </c>
      <c r="T188" s="144">
        <f t="shared" si="19"/>
        <v>0</v>
      </c>
    </row>
    <row r="189" spans="2:20" x14ac:dyDescent="0.25">
      <c r="B189" s="122" t="s">
        <v>402</v>
      </c>
      <c r="C189" s="145" t="s">
        <v>403</v>
      </c>
      <c r="D189" s="16" t="s">
        <v>15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16"/>
        <v>0</v>
      </c>
      <c r="R189" s="173">
        <f t="shared" si="17"/>
        <v>0</v>
      </c>
      <c r="S189" s="173">
        <f t="shared" si="18"/>
        <v>0</v>
      </c>
      <c r="T189" s="144">
        <f t="shared" si="19"/>
        <v>0</v>
      </c>
    </row>
    <row r="190" spans="2:20" x14ac:dyDescent="0.25">
      <c r="B190" s="122" t="s">
        <v>404</v>
      </c>
      <c r="C190" s="145" t="s">
        <v>405</v>
      </c>
      <c r="D190" s="16" t="s">
        <v>15</v>
      </c>
      <c r="E190" s="16" t="s">
        <v>16</v>
      </c>
      <c r="F190" s="66">
        <v>43985</v>
      </c>
      <c r="G190" s="67">
        <v>1.5</v>
      </c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16"/>
        <v>0</v>
      </c>
      <c r="R190" s="173">
        <f t="shared" si="17"/>
        <v>1.5</v>
      </c>
      <c r="S190" s="173">
        <f t="shared" si="18"/>
        <v>1.5</v>
      </c>
      <c r="T190" s="144">
        <f t="shared" si="19"/>
        <v>1.5</v>
      </c>
    </row>
    <row r="191" spans="2:20" x14ac:dyDescent="0.25">
      <c r="B191" s="122" t="s">
        <v>406</v>
      </c>
      <c r="C191" s="145" t="s">
        <v>407</v>
      </c>
      <c r="D191" s="16" t="s">
        <v>24</v>
      </c>
      <c r="E191" s="16" t="s">
        <v>16</v>
      </c>
      <c r="F191" s="66">
        <v>43955</v>
      </c>
      <c r="G191" s="67">
        <v>3.15</v>
      </c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16"/>
        <v>0</v>
      </c>
      <c r="R191" s="173">
        <f t="shared" si="17"/>
        <v>3.15</v>
      </c>
      <c r="S191" s="173">
        <f t="shared" si="18"/>
        <v>3.15</v>
      </c>
      <c r="T191" s="144">
        <f t="shared" si="19"/>
        <v>3.15</v>
      </c>
    </row>
    <row r="192" spans="2:20" x14ac:dyDescent="0.25">
      <c r="B192" s="122" t="s">
        <v>408</v>
      </c>
      <c r="C192" s="145" t="s">
        <v>409</v>
      </c>
      <c r="D192" s="16" t="s">
        <v>15</v>
      </c>
      <c r="E192" s="16" t="s">
        <v>16</v>
      </c>
      <c r="F192" s="66">
        <v>43972</v>
      </c>
      <c r="G192" s="67">
        <v>1.58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16"/>
        <v>0</v>
      </c>
      <c r="R192" s="173">
        <f t="shared" si="17"/>
        <v>1.58</v>
      </c>
      <c r="S192" s="173">
        <f t="shared" si="18"/>
        <v>1.58</v>
      </c>
      <c r="T192" s="144">
        <f t="shared" si="19"/>
        <v>1.58</v>
      </c>
    </row>
    <row r="193" spans="2:20" x14ac:dyDescent="0.25">
      <c r="B193" s="122" t="s">
        <v>410</v>
      </c>
      <c r="C193" s="145" t="s">
        <v>411</v>
      </c>
      <c r="D193" s="16" t="s">
        <v>15</v>
      </c>
      <c r="E193" s="16" t="s">
        <v>16</v>
      </c>
      <c r="F193" s="66">
        <v>43935</v>
      </c>
      <c r="G193" s="67">
        <v>0.745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16"/>
        <v>0</v>
      </c>
      <c r="R193" s="173">
        <f t="shared" si="17"/>
        <v>0.745</v>
      </c>
      <c r="S193" s="173">
        <f t="shared" si="18"/>
        <v>0.745</v>
      </c>
      <c r="T193" s="144">
        <f t="shared" si="19"/>
        <v>0.745</v>
      </c>
    </row>
    <row r="194" spans="2:20" x14ac:dyDescent="0.25">
      <c r="B194" s="122" t="s">
        <v>412</v>
      </c>
      <c r="C194" s="145" t="s">
        <v>413</v>
      </c>
      <c r="D194" s="16" t="s">
        <v>24</v>
      </c>
      <c r="E194" s="16" t="s">
        <v>16</v>
      </c>
      <c r="F194" s="66">
        <v>43956</v>
      </c>
      <c r="G194" s="67">
        <v>2.5499999999999998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16"/>
        <v>0</v>
      </c>
      <c r="R194" s="173">
        <f t="shared" si="17"/>
        <v>2.5499999999999998</v>
      </c>
      <c r="S194" s="173">
        <f t="shared" si="18"/>
        <v>2.5499999999999998</v>
      </c>
      <c r="T194" s="144">
        <f t="shared" si="19"/>
        <v>2.5499999999999998</v>
      </c>
    </row>
    <row r="195" spans="2:20" x14ac:dyDescent="0.25">
      <c r="B195" s="122" t="s">
        <v>414</v>
      </c>
      <c r="C195" s="145" t="s">
        <v>415</v>
      </c>
      <c r="D195" s="16" t="s">
        <v>24</v>
      </c>
      <c r="E195" s="16" t="s">
        <v>16</v>
      </c>
      <c r="F195" s="66"/>
      <c r="G195" s="67"/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16"/>
        <v>0</v>
      </c>
      <c r="R195" s="173">
        <f t="shared" si="17"/>
        <v>0</v>
      </c>
      <c r="S195" s="173">
        <f t="shared" si="18"/>
        <v>0</v>
      </c>
      <c r="T195" s="144">
        <f t="shared" si="19"/>
        <v>0</v>
      </c>
    </row>
    <row r="196" spans="2:20" x14ac:dyDescent="0.25">
      <c r="B196" s="122" t="s">
        <v>416</v>
      </c>
      <c r="C196" s="145" t="s">
        <v>417</v>
      </c>
      <c r="D196" s="16" t="s">
        <v>237</v>
      </c>
      <c r="E196" s="16" t="s">
        <v>16</v>
      </c>
      <c r="F196" s="66">
        <v>43993</v>
      </c>
      <c r="G196" s="67">
        <v>0.125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16"/>
        <v>0</v>
      </c>
      <c r="R196" s="173">
        <f t="shared" si="17"/>
        <v>0.125</v>
      </c>
      <c r="S196" s="173">
        <f t="shared" si="18"/>
        <v>0.125</v>
      </c>
      <c r="T196" s="144">
        <f t="shared" si="19"/>
        <v>0.125</v>
      </c>
    </row>
    <row r="197" spans="2:20" x14ac:dyDescent="0.25">
      <c r="B197" s="122" t="s">
        <v>418</v>
      </c>
      <c r="C197" s="145" t="s">
        <v>419</v>
      </c>
      <c r="D197" s="16" t="s">
        <v>15</v>
      </c>
      <c r="E197" s="16" t="s">
        <v>77</v>
      </c>
      <c r="F197" s="66">
        <v>43993</v>
      </c>
      <c r="G197" s="67">
        <v>60.05</v>
      </c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16"/>
        <v>0</v>
      </c>
      <c r="R197" s="173">
        <f t="shared" si="17"/>
        <v>60.05</v>
      </c>
      <c r="S197" s="173">
        <f t="shared" si="18"/>
        <v>60.05</v>
      </c>
      <c r="T197" s="144">
        <f t="shared" si="19"/>
        <v>60.05</v>
      </c>
    </row>
    <row r="198" spans="2:20" ht="15.75" thickBot="1" x14ac:dyDescent="0.3">
      <c r="B198" s="176" t="s">
        <v>420</v>
      </c>
      <c r="C198" s="177" t="s">
        <v>421</v>
      </c>
      <c r="D198" s="41" t="s">
        <v>15</v>
      </c>
      <c r="E198" s="41" t="s">
        <v>21</v>
      </c>
      <c r="F198" s="156">
        <v>43916</v>
      </c>
      <c r="G198" s="157">
        <v>80</v>
      </c>
      <c r="H198" s="156"/>
      <c r="I198" s="157"/>
      <c r="J198" s="156"/>
      <c r="K198" s="157"/>
      <c r="L198" s="156"/>
      <c r="M198" s="158"/>
      <c r="N198" s="159"/>
      <c r="O198" s="157"/>
      <c r="P198" s="157"/>
      <c r="Q198" s="178">
        <f t="shared" si="16"/>
        <v>0</v>
      </c>
      <c r="R198" s="178">
        <f t="shared" si="17"/>
        <v>80</v>
      </c>
      <c r="S198" s="178">
        <f t="shared" si="18"/>
        <v>80</v>
      </c>
      <c r="T198" s="179">
        <f t="shared" si="19"/>
        <v>80</v>
      </c>
    </row>
    <row r="199" spans="2:20" x14ac:dyDescent="0.25">
      <c r="B199" s="184" t="s">
        <v>723</v>
      </c>
      <c r="C199" s="185" t="s">
        <v>425</v>
      </c>
      <c r="D199" s="54" t="s">
        <v>15</v>
      </c>
      <c r="E199" s="54" t="s">
        <v>16</v>
      </c>
      <c r="F199" s="186">
        <v>43867</v>
      </c>
      <c r="G199" s="187">
        <v>3.9</v>
      </c>
      <c r="H199" s="186"/>
      <c r="I199" s="187"/>
      <c r="J199" s="186"/>
      <c r="K199" s="187"/>
      <c r="L199" s="186"/>
      <c r="M199" s="188"/>
      <c r="N199" s="189"/>
      <c r="O199" s="187"/>
      <c r="P199" s="187"/>
      <c r="Q199" s="196">
        <f>IF(F199&lt;=ExpQ1,G199,0)+IF(H199&lt;=ExpQ1,I199,0)+IF(J199&lt;=ExpQ1,K199,0)+IF(L199&lt;=ExpQ1,M199,0)+IF(N199&lt;=ExpQ1,O199,0)+IF(F200&lt;=ExpQ1,0.5*G200,0)+IF(H200&lt;=ExpQ1,0.5*I200,0)+IF(J200&lt;=ExpQ1,0.5*K200,0)+IF(L200&lt;=ExpQ1,0.5*M200,0)+IF(N200&lt;=ExpQ1,0.5*O200,0)</f>
        <v>3.9</v>
      </c>
      <c r="R199" s="196">
        <f>IF(F199&lt;=ExpH1,G199,0)+IF(H199&lt;=ExpH1,I199,0)+IF(J199&lt;=ExpH1,K199,0)+IF(L199&lt;=ExpH1,M199,0)+IF(N199&lt;=ExpH1,O199,0)+IF(F200&lt;=ExpH1,0.5*G200,0)+IF(H200&lt;=ExpH1,0.5*I200,0)+IF(J200&lt;=ExpH1,0.5*K200,0)+IF(L200&lt;=ExpH1,0.5*M200,0)+IF(N200&lt;=ExpH1,0.5*O200,0)</f>
        <v>3.9</v>
      </c>
      <c r="S199" s="196">
        <f>IF(F199&lt;=ExpQ3,G199,0)+IF(H199&lt;=ExpQ3,I199,0)+IF(J199&lt;=ExpQ3,K199,0)+IF(L199&lt;=ExpQ3,M199,0)+IF(N199&lt;=ExpQ3,O199,0)+IF(F200&lt;=ExpQ3,0.5*G200,0)+IF(H200&lt;=ExpQ3,0.5*I200,0)+IF(J200&lt;=ExpQ3,0.5*K200,0)+IF(L200&lt;=ExpQ3,0.5*M200,0)+IF(N200&lt;=ExpQ3,0.5*O200,0)</f>
        <v>3.9</v>
      </c>
      <c r="T199" s="197">
        <f>G199+I199+K199+M199+O199+0.5*(G200+I200+K200+M200+O200)</f>
        <v>3.9</v>
      </c>
    </row>
    <row r="200" spans="2:20" ht="15.75" thickBot="1" x14ac:dyDescent="0.3">
      <c r="B200" s="190" t="s">
        <v>724</v>
      </c>
      <c r="C200" s="191" t="s">
        <v>425</v>
      </c>
      <c r="D200" s="60" t="s">
        <v>15</v>
      </c>
      <c r="E200" s="60" t="s">
        <v>16</v>
      </c>
      <c r="F200" s="192"/>
      <c r="G200" s="193"/>
      <c r="H200" s="192"/>
      <c r="I200" s="193"/>
      <c r="J200" s="192"/>
      <c r="K200" s="193"/>
      <c r="L200" s="192"/>
      <c r="M200" s="194"/>
      <c r="N200" s="195"/>
      <c r="O200" s="193"/>
      <c r="P200" s="193"/>
      <c r="Q200" s="198"/>
      <c r="R200" s="198"/>
      <c r="S200" s="198"/>
      <c r="T200" s="199"/>
    </row>
    <row r="201" spans="2:20" x14ac:dyDescent="0.25">
      <c r="B201" s="180" t="s">
        <v>426</v>
      </c>
      <c r="C201" s="181" t="s">
        <v>427</v>
      </c>
      <c r="D201" s="47" t="s">
        <v>15</v>
      </c>
      <c r="E201" s="47" t="s">
        <v>200</v>
      </c>
      <c r="F201" s="148"/>
      <c r="G201" s="149"/>
      <c r="H201" s="148"/>
      <c r="I201" s="149"/>
      <c r="J201" s="148"/>
      <c r="K201" s="149"/>
      <c r="L201" s="148"/>
      <c r="M201" s="150"/>
      <c r="N201" s="151"/>
      <c r="O201" s="149"/>
      <c r="P201" s="149"/>
      <c r="Q201" s="182">
        <f t="shared" si="16"/>
        <v>0</v>
      </c>
      <c r="R201" s="182">
        <f t="shared" si="17"/>
        <v>0</v>
      </c>
      <c r="S201" s="182">
        <f t="shared" si="18"/>
        <v>0</v>
      </c>
      <c r="T201" s="183">
        <f t="shared" si="19"/>
        <v>0</v>
      </c>
    </row>
    <row r="202" spans="2:20" x14ac:dyDescent="0.25">
      <c r="B202" s="122" t="s">
        <v>430</v>
      </c>
      <c r="C202" s="145" t="s">
        <v>431</v>
      </c>
      <c r="D202" s="16" t="s">
        <v>15</v>
      </c>
      <c r="E202" s="16" t="s">
        <v>16</v>
      </c>
      <c r="F202" s="66">
        <v>43850</v>
      </c>
      <c r="G202" s="67">
        <v>9.5000000000000001E-2</v>
      </c>
      <c r="H202" s="66">
        <v>44004</v>
      </c>
      <c r="I202" s="67">
        <v>0.1426</v>
      </c>
      <c r="J202" s="66"/>
      <c r="K202" s="67"/>
      <c r="L202" s="66"/>
      <c r="M202" s="142"/>
      <c r="N202" s="143"/>
      <c r="O202" s="67"/>
      <c r="P202" s="67"/>
      <c r="Q202" s="173">
        <f t="shared" si="16"/>
        <v>9.5000000000000001E-2</v>
      </c>
      <c r="R202" s="173">
        <f t="shared" si="17"/>
        <v>9.5000000000000001E-2</v>
      </c>
      <c r="S202" s="173">
        <f t="shared" si="18"/>
        <v>0.23760000000000001</v>
      </c>
      <c r="T202" s="144">
        <f t="shared" si="19"/>
        <v>0.23760000000000001</v>
      </c>
    </row>
    <row r="203" spans="2:20" x14ac:dyDescent="0.25">
      <c r="B203" s="122" t="s">
        <v>435</v>
      </c>
      <c r="C203" s="145" t="s">
        <v>436</v>
      </c>
      <c r="D203" s="16" t="s">
        <v>24</v>
      </c>
      <c r="E203" s="16" t="s">
        <v>16</v>
      </c>
      <c r="F203" s="66"/>
      <c r="G203" s="67"/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16"/>
        <v>0</v>
      </c>
      <c r="R203" s="173">
        <f t="shared" si="17"/>
        <v>0</v>
      </c>
      <c r="S203" s="173">
        <f t="shared" si="18"/>
        <v>0</v>
      </c>
      <c r="T203" s="144">
        <f t="shared" si="19"/>
        <v>0</v>
      </c>
    </row>
    <row r="204" spans="2:20" x14ac:dyDescent="0.25">
      <c r="B204" s="122" t="s">
        <v>437</v>
      </c>
      <c r="C204" s="145" t="s">
        <v>438</v>
      </c>
      <c r="D204" s="16" t="s">
        <v>24</v>
      </c>
      <c r="E204" s="16" t="s">
        <v>16</v>
      </c>
      <c r="F204" s="66">
        <v>43860</v>
      </c>
      <c r="G204" s="67">
        <v>2.9</v>
      </c>
      <c r="H204" s="66"/>
      <c r="I204" s="67"/>
      <c r="J204" s="66"/>
      <c r="K204" s="67"/>
      <c r="L204" s="66"/>
      <c r="M204" s="142"/>
      <c r="N204" s="143"/>
      <c r="O204" s="67"/>
      <c r="P204" s="67"/>
      <c r="Q204" s="173">
        <f t="shared" si="16"/>
        <v>2.9</v>
      </c>
      <c r="R204" s="173">
        <f t="shared" si="17"/>
        <v>2.9</v>
      </c>
      <c r="S204" s="173">
        <f t="shared" si="18"/>
        <v>2.9</v>
      </c>
      <c r="T204" s="144">
        <f t="shared" si="19"/>
        <v>2.9</v>
      </c>
    </row>
    <row r="205" spans="2:20" x14ac:dyDescent="0.25">
      <c r="B205" s="122" t="s">
        <v>439</v>
      </c>
      <c r="C205" s="145" t="s">
        <v>440</v>
      </c>
      <c r="D205" s="16" t="s">
        <v>27</v>
      </c>
      <c r="E205" s="16" t="s">
        <v>16</v>
      </c>
      <c r="F205" s="66">
        <v>43846</v>
      </c>
      <c r="G205" s="67">
        <v>1.5</v>
      </c>
      <c r="H205" s="66">
        <v>43969</v>
      </c>
      <c r="I205" s="67">
        <v>2.25</v>
      </c>
      <c r="J205" s="66"/>
      <c r="K205" s="67"/>
      <c r="L205" s="66"/>
      <c r="M205" s="142"/>
      <c r="N205" s="143"/>
      <c r="O205" s="67"/>
      <c r="P205" s="67"/>
      <c r="Q205" s="173">
        <f t="shared" si="16"/>
        <v>1.5</v>
      </c>
      <c r="R205" s="173">
        <f t="shared" si="17"/>
        <v>3.75</v>
      </c>
      <c r="S205" s="173">
        <f t="shared" si="18"/>
        <v>3.75</v>
      </c>
      <c r="T205" s="144">
        <f t="shared" si="19"/>
        <v>3.75</v>
      </c>
    </row>
    <row r="206" spans="2:20" x14ac:dyDescent="0.25">
      <c r="B206" s="122" t="s">
        <v>445</v>
      </c>
      <c r="C206" s="145" t="s">
        <v>446</v>
      </c>
      <c r="D206" s="16" t="s">
        <v>15</v>
      </c>
      <c r="E206" s="16" t="s">
        <v>77</v>
      </c>
      <c r="F206" s="66">
        <v>43846</v>
      </c>
      <c r="G206" s="67">
        <v>24</v>
      </c>
      <c r="H206" s="66">
        <v>44035</v>
      </c>
      <c r="I206" s="67">
        <v>56</v>
      </c>
      <c r="J206" s="66"/>
      <c r="K206" s="67"/>
      <c r="L206" s="66"/>
      <c r="M206" s="142"/>
      <c r="N206" s="143"/>
      <c r="O206" s="67"/>
      <c r="P206" s="67"/>
      <c r="Q206" s="173">
        <f t="shared" si="16"/>
        <v>24</v>
      </c>
      <c r="R206" s="173">
        <f t="shared" si="17"/>
        <v>24</v>
      </c>
      <c r="S206" s="173">
        <f t="shared" si="18"/>
        <v>80</v>
      </c>
      <c r="T206" s="144">
        <f t="shared" si="19"/>
        <v>80</v>
      </c>
    </row>
    <row r="207" spans="2:20" x14ac:dyDescent="0.25">
      <c r="B207" s="122" t="s">
        <v>447</v>
      </c>
      <c r="C207" s="145" t="s">
        <v>448</v>
      </c>
      <c r="D207" s="16" t="s">
        <v>15</v>
      </c>
      <c r="E207" s="16" t="s">
        <v>56</v>
      </c>
      <c r="F207" s="66"/>
      <c r="G207" s="67"/>
      <c r="H207" s="66"/>
      <c r="I207" s="67"/>
      <c r="J207" s="66"/>
      <c r="K207" s="67"/>
      <c r="L207" s="66"/>
      <c r="M207" s="142"/>
      <c r="N207" s="143"/>
      <c r="O207" s="67"/>
      <c r="P207" s="67"/>
      <c r="Q207" s="173">
        <f t="shared" si="16"/>
        <v>0</v>
      </c>
      <c r="R207" s="173">
        <f t="shared" si="17"/>
        <v>0</v>
      </c>
      <c r="S207" s="173">
        <f t="shared" si="18"/>
        <v>0</v>
      </c>
      <c r="T207" s="144">
        <f t="shared" si="19"/>
        <v>0</v>
      </c>
    </row>
    <row r="208" spans="2:20" x14ac:dyDescent="0.25">
      <c r="B208" s="122" t="s">
        <v>451</v>
      </c>
      <c r="C208" s="145" t="s">
        <v>452</v>
      </c>
      <c r="D208" s="16" t="s">
        <v>15</v>
      </c>
      <c r="E208" s="16" t="s">
        <v>56</v>
      </c>
      <c r="F208" s="66">
        <v>43906</v>
      </c>
      <c r="G208" s="67">
        <v>0.06</v>
      </c>
      <c r="H208" s="66">
        <v>44004</v>
      </c>
      <c r="I208" s="67">
        <v>4.2000000000000003E-2</v>
      </c>
      <c r="J208" s="66">
        <v>44095</v>
      </c>
      <c r="K208" s="67">
        <v>4.2000000000000003E-2</v>
      </c>
      <c r="L208" s="66"/>
      <c r="M208" s="142"/>
      <c r="N208" s="143"/>
      <c r="O208" s="67"/>
      <c r="P208" s="67"/>
      <c r="Q208" s="173">
        <f t="shared" si="16"/>
        <v>0.06</v>
      </c>
      <c r="R208" s="173">
        <f t="shared" si="17"/>
        <v>0.06</v>
      </c>
      <c r="S208" s="173">
        <f t="shared" si="18"/>
        <v>0.10200000000000001</v>
      </c>
      <c r="T208" s="144">
        <f t="shared" si="19"/>
        <v>0.14400000000000002</v>
      </c>
    </row>
    <row r="209" spans="2:20" x14ac:dyDescent="0.25">
      <c r="B209" s="122" t="s">
        <v>453</v>
      </c>
      <c r="C209" s="145" t="s">
        <v>454</v>
      </c>
      <c r="D209" s="16" t="s">
        <v>24</v>
      </c>
      <c r="E209" s="16" t="s">
        <v>16</v>
      </c>
      <c r="F209" s="66">
        <v>43969</v>
      </c>
      <c r="G209" s="67">
        <v>0.45</v>
      </c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16"/>
        <v>0</v>
      </c>
      <c r="R209" s="173">
        <f t="shared" si="17"/>
        <v>0.45</v>
      </c>
      <c r="S209" s="173">
        <f t="shared" si="18"/>
        <v>0.45</v>
      </c>
      <c r="T209" s="144">
        <f t="shared" si="19"/>
        <v>0.45</v>
      </c>
    </row>
    <row r="210" spans="2:20" x14ac:dyDescent="0.25">
      <c r="B210" s="122" t="s">
        <v>455</v>
      </c>
      <c r="C210" s="145" t="s">
        <v>456</v>
      </c>
      <c r="D210" s="16" t="s">
        <v>15</v>
      </c>
      <c r="E210" s="16" t="s">
        <v>200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 t="shared" si="16"/>
        <v>0</v>
      </c>
      <c r="R210" s="173">
        <f t="shared" si="17"/>
        <v>0</v>
      </c>
      <c r="S210" s="173">
        <f t="shared" si="18"/>
        <v>0</v>
      </c>
      <c r="T210" s="144">
        <f t="shared" si="19"/>
        <v>0</v>
      </c>
    </row>
    <row r="211" spans="2:20" x14ac:dyDescent="0.25">
      <c r="B211" s="122" t="s">
        <v>457</v>
      </c>
      <c r="C211" s="145" t="s">
        <v>458</v>
      </c>
      <c r="D211" s="16" t="s">
        <v>15</v>
      </c>
      <c r="E211" s="16" t="s">
        <v>200</v>
      </c>
      <c r="F211" s="66"/>
      <c r="G211" s="67"/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16"/>
        <v>0</v>
      </c>
      <c r="R211" s="173">
        <f t="shared" si="17"/>
        <v>0</v>
      </c>
      <c r="S211" s="173">
        <f t="shared" si="18"/>
        <v>0</v>
      </c>
      <c r="T211" s="144">
        <f t="shared" si="19"/>
        <v>0</v>
      </c>
    </row>
    <row r="212" spans="2:20" x14ac:dyDescent="0.25">
      <c r="B212" s="122" t="s">
        <v>459</v>
      </c>
      <c r="C212" s="145" t="s">
        <v>460</v>
      </c>
      <c r="D212" s="16" t="s">
        <v>15</v>
      </c>
      <c r="E212" s="16" t="s">
        <v>200</v>
      </c>
      <c r="F212" s="66">
        <v>43924</v>
      </c>
      <c r="G212" s="67">
        <v>12.5</v>
      </c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ref="Q212:Q252" si="24">IF(F212&lt;=ExpQ1,G212,0)+IF(H212&lt;=ExpQ1,I212,0)+IF(J212&lt;=ExpQ1,K212,0)+IF(L212&lt;=ExpQ1,M212,0)+IF(N212&lt;=ExpQ1,O212,0)</f>
        <v>0</v>
      </c>
      <c r="R212" s="173">
        <f t="shared" ref="R212:R252" si="25">IF(F212&lt;=ExpH1,G212,0)+IF(H212&lt;=ExpH1,I212,0)+IF(J212&lt;=ExpH1,K212,0)+IF(L212&lt;=ExpH1,M212,0)+IF(N212&lt;=ExpH1,O212,0)</f>
        <v>12.5</v>
      </c>
      <c r="S212" s="173">
        <f t="shared" ref="S212:S252" si="26">IF(F212&lt;=ExpQ3,G212,0)+IF(H212&lt;=ExpQ3,I212,0)+IF(J212&lt;=ExpQ3,K212,0)+IF(L212&lt;=ExpQ3,M212,0)+IF(N212&lt;=ExpQ3,O212,0)</f>
        <v>12.5</v>
      </c>
      <c r="T212" s="144">
        <f t="shared" ref="T212:T252" si="27">G212+I212+K212+M212+O212</f>
        <v>12.5</v>
      </c>
    </row>
    <row r="213" spans="2:20" x14ac:dyDescent="0.25">
      <c r="B213" s="122" t="s">
        <v>461</v>
      </c>
      <c r="C213" s="145" t="s">
        <v>462</v>
      </c>
      <c r="D213" s="16" t="s">
        <v>15</v>
      </c>
      <c r="E213" s="16" t="s">
        <v>21</v>
      </c>
      <c r="F213" s="66">
        <v>43942</v>
      </c>
      <c r="G213" s="67">
        <v>5.9</v>
      </c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24"/>
        <v>0</v>
      </c>
      <c r="R213" s="173">
        <f t="shared" si="25"/>
        <v>5.9</v>
      </c>
      <c r="S213" s="173">
        <f t="shared" si="26"/>
        <v>5.9</v>
      </c>
      <c r="T213" s="144">
        <f t="shared" si="27"/>
        <v>5.9</v>
      </c>
    </row>
    <row r="214" spans="2:20" x14ac:dyDescent="0.25">
      <c r="B214" s="122" t="s">
        <v>463</v>
      </c>
      <c r="C214" s="145" t="s">
        <v>464</v>
      </c>
      <c r="D214" s="16" t="s">
        <v>15</v>
      </c>
      <c r="E214" s="16" t="s">
        <v>21</v>
      </c>
      <c r="F214" s="66">
        <v>43929</v>
      </c>
      <c r="G214" s="67">
        <v>22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24"/>
        <v>0</v>
      </c>
      <c r="R214" s="173">
        <f t="shared" si="25"/>
        <v>22</v>
      </c>
      <c r="S214" s="173">
        <f t="shared" si="26"/>
        <v>22</v>
      </c>
      <c r="T214" s="144">
        <f t="shared" si="27"/>
        <v>22</v>
      </c>
    </row>
    <row r="215" spans="2:20" x14ac:dyDescent="0.25">
      <c r="B215" s="122" t="s">
        <v>465</v>
      </c>
      <c r="C215" s="145" t="s">
        <v>466</v>
      </c>
      <c r="D215" s="16" t="s">
        <v>24</v>
      </c>
      <c r="E215" s="16" t="s">
        <v>16</v>
      </c>
      <c r="F215" s="66">
        <v>43913</v>
      </c>
      <c r="G215" s="67">
        <v>0.13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24"/>
        <v>0</v>
      </c>
      <c r="R215" s="173">
        <f t="shared" si="25"/>
        <v>0.13</v>
      </c>
      <c r="S215" s="173">
        <f t="shared" si="26"/>
        <v>0.13</v>
      </c>
      <c r="T215" s="144">
        <f t="shared" si="27"/>
        <v>0.13</v>
      </c>
    </row>
    <row r="216" spans="2:20" x14ac:dyDescent="0.25">
      <c r="B216" s="122" t="s">
        <v>467</v>
      </c>
      <c r="C216" s="145" t="s">
        <v>468</v>
      </c>
      <c r="D216" s="16" t="s">
        <v>15</v>
      </c>
      <c r="E216" s="16" t="s">
        <v>200</v>
      </c>
      <c r="F216" s="174">
        <v>43963</v>
      </c>
      <c r="G216" s="175">
        <f>2.75*0.97178557</f>
        <v>2.6724103174999998</v>
      </c>
      <c r="H216" s="174">
        <v>44105</v>
      </c>
      <c r="I216" s="175">
        <f>2.75*0.97178557</f>
        <v>2.6724103174999998</v>
      </c>
      <c r="J216" s="66"/>
      <c r="K216" s="67"/>
      <c r="L216" s="66"/>
      <c r="M216" s="142"/>
      <c r="N216" s="143"/>
      <c r="O216" s="67"/>
      <c r="P216" s="67"/>
      <c r="Q216" s="173">
        <f t="shared" si="24"/>
        <v>0</v>
      </c>
      <c r="R216" s="173">
        <f t="shared" si="25"/>
        <v>2.6724103174999998</v>
      </c>
      <c r="S216" s="173">
        <f t="shared" si="26"/>
        <v>2.6724103174999998</v>
      </c>
      <c r="T216" s="144">
        <f t="shared" si="27"/>
        <v>5.3448206349999996</v>
      </c>
    </row>
    <row r="217" spans="2:20" x14ac:dyDescent="0.25">
      <c r="B217" s="122" t="s">
        <v>691</v>
      </c>
      <c r="C217" s="145" t="s">
        <v>690</v>
      </c>
      <c r="D217" s="16" t="s">
        <v>15</v>
      </c>
      <c r="E217" s="16" t="s">
        <v>200</v>
      </c>
      <c r="F217" s="174">
        <v>43963</v>
      </c>
      <c r="G217" s="175">
        <f>2.75*0.97178557</f>
        <v>2.6724103174999998</v>
      </c>
      <c r="H217" s="174">
        <v>44105</v>
      </c>
      <c r="I217" s="175">
        <f>2.75*0.97178557</f>
        <v>2.6724103174999998</v>
      </c>
      <c r="J217" s="66"/>
      <c r="K217" s="67"/>
      <c r="L217" s="66"/>
      <c r="M217" s="142"/>
      <c r="N217" s="143"/>
      <c r="O217" s="67"/>
      <c r="P217" s="67"/>
      <c r="Q217" s="173">
        <f t="shared" si="24"/>
        <v>0</v>
      </c>
      <c r="R217" s="173">
        <f t="shared" si="25"/>
        <v>2.6724103174999998</v>
      </c>
      <c r="S217" s="173">
        <f t="shared" si="26"/>
        <v>2.6724103174999998</v>
      </c>
      <c r="T217" s="144">
        <f t="shared" si="27"/>
        <v>5.3448206349999996</v>
      </c>
    </row>
    <row r="218" spans="2:20" x14ac:dyDescent="0.25">
      <c r="B218" s="122" t="s">
        <v>691</v>
      </c>
      <c r="C218" s="145" t="s">
        <v>725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ref="Q218" si="28">IF(F218&lt;=ExpQ1,G218,0)+IF(H218&lt;=ExpQ1,I218,0)+IF(J218&lt;=ExpQ1,K218,0)+IF(L218&lt;=ExpQ1,M218,0)+IF(N218&lt;=ExpQ1,O218,0)</f>
        <v>0</v>
      </c>
      <c r="R218" s="173">
        <f t="shared" ref="R218" si="29">IF(F218&lt;=ExpH1,G218,0)+IF(H218&lt;=ExpH1,I218,0)+IF(J218&lt;=ExpH1,K218,0)+IF(L218&lt;=ExpH1,M218,0)+IF(N218&lt;=ExpH1,O218,0)</f>
        <v>2.6724103174999998</v>
      </c>
      <c r="S218" s="173">
        <f t="shared" ref="S218" si="30">IF(F218&lt;=ExpQ3,G218,0)+IF(H218&lt;=ExpQ3,I218,0)+IF(J218&lt;=ExpQ3,K218,0)+IF(L218&lt;=ExpQ3,M218,0)+IF(N218&lt;=ExpQ3,O218,0)</f>
        <v>2.6724103174999998</v>
      </c>
      <c r="T218" s="144">
        <f t="shared" ref="T218" si="31">G218+I218+K218+M218+O218</f>
        <v>5.3448206349999996</v>
      </c>
    </row>
    <row r="219" spans="2:20" x14ac:dyDescent="0.25">
      <c r="B219" s="122" t="s">
        <v>469</v>
      </c>
      <c r="C219" s="145" t="s">
        <v>470</v>
      </c>
      <c r="D219" s="16" t="s">
        <v>15</v>
      </c>
      <c r="E219" s="16" t="s">
        <v>16</v>
      </c>
      <c r="F219" s="66">
        <v>44004</v>
      </c>
      <c r="G219" s="67">
        <v>0.01</v>
      </c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 t="shared" si="24"/>
        <v>0</v>
      </c>
      <c r="R219" s="173">
        <f t="shared" si="25"/>
        <v>0</v>
      </c>
      <c r="S219" s="173">
        <f t="shared" si="26"/>
        <v>0.01</v>
      </c>
      <c r="T219" s="144">
        <f t="shared" si="27"/>
        <v>0.01</v>
      </c>
    </row>
    <row r="220" spans="2:20" x14ac:dyDescent="0.25">
      <c r="B220" s="122" t="s">
        <v>471</v>
      </c>
      <c r="C220" s="145" t="s">
        <v>472</v>
      </c>
      <c r="D220" s="16" t="s">
        <v>15</v>
      </c>
      <c r="E220" s="16" t="s">
        <v>16</v>
      </c>
      <c r="F220" s="66">
        <v>43999</v>
      </c>
      <c r="G220" s="67">
        <v>0.193</v>
      </c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 t="shared" si="24"/>
        <v>0</v>
      </c>
      <c r="R220" s="173">
        <f t="shared" si="25"/>
        <v>0.193</v>
      </c>
      <c r="S220" s="173">
        <f t="shared" si="26"/>
        <v>0.193</v>
      </c>
      <c r="T220" s="144">
        <f t="shared" si="27"/>
        <v>0.193</v>
      </c>
    </row>
    <row r="221" spans="2:20" x14ac:dyDescent="0.25">
      <c r="B221" s="122" t="s">
        <v>473</v>
      </c>
      <c r="C221" s="145" t="s">
        <v>474</v>
      </c>
      <c r="D221" s="16" t="s">
        <v>15</v>
      </c>
      <c r="E221" s="16" t="s">
        <v>475</v>
      </c>
      <c r="F221" s="66">
        <v>43963</v>
      </c>
      <c r="G221" s="67">
        <v>4.4000000000000004</v>
      </c>
      <c r="H221" s="66">
        <v>44112</v>
      </c>
      <c r="I221" s="67">
        <v>4.3</v>
      </c>
      <c r="J221" s="66"/>
      <c r="K221" s="67"/>
      <c r="L221" s="66"/>
      <c r="M221" s="142"/>
      <c r="N221" s="143"/>
      <c r="O221" s="67"/>
      <c r="P221" s="67"/>
      <c r="Q221" s="173">
        <f t="shared" si="24"/>
        <v>0</v>
      </c>
      <c r="R221" s="173">
        <f t="shared" si="25"/>
        <v>4.4000000000000004</v>
      </c>
      <c r="S221" s="173">
        <f t="shared" si="26"/>
        <v>4.4000000000000004</v>
      </c>
      <c r="T221" s="144">
        <f t="shared" si="27"/>
        <v>8.6999999999999993</v>
      </c>
    </row>
    <row r="222" spans="2:20" x14ac:dyDescent="0.25">
      <c r="B222" s="122" t="s">
        <v>476</v>
      </c>
      <c r="C222" s="145" t="s">
        <v>477</v>
      </c>
      <c r="D222" s="16" t="s">
        <v>15</v>
      </c>
      <c r="E222" s="16" t="s">
        <v>200</v>
      </c>
      <c r="F222" s="66">
        <v>43924</v>
      </c>
      <c r="G222" s="67">
        <v>0.9</v>
      </c>
      <c r="H222" s="66"/>
      <c r="I222" s="67"/>
      <c r="J222" s="66"/>
      <c r="K222" s="67"/>
      <c r="L222" s="66"/>
      <c r="M222" s="142"/>
      <c r="N222" s="143"/>
      <c r="O222" s="67"/>
      <c r="P222" s="67"/>
      <c r="Q222" s="173">
        <f t="shared" si="24"/>
        <v>0</v>
      </c>
      <c r="R222" s="173">
        <f t="shared" si="25"/>
        <v>0.9</v>
      </c>
      <c r="S222" s="173">
        <f t="shared" si="26"/>
        <v>0.9</v>
      </c>
      <c r="T222" s="144">
        <f t="shared" si="27"/>
        <v>0.9</v>
      </c>
    </row>
    <row r="223" spans="2:20" x14ac:dyDescent="0.25">
      <c r="B223" s="122" t="s">
        <v>478</v>
      </c>
      <c r="C223" s="145" t="s">
        <v>479</v>
      </c>
      <c r="D223" s="16" t="s">
        <v>15</v>
      </c>
      <c r="E223" s="16" t="s">
        <v>16</v>
      </c>
      <c r="F223" s="66">
        <v>44004</v>
      </c>
      <c r="G223" s="67">
        <v>0.1653</v>
      </c>
      <c r="H223" s="66"/>
      <c r="I223" s="67"/>
      <c r="J223" s="66"/>
      <c r="K223" s="67"/>
      <c r="L223" s="66"/>
      <c r="M223" s="142"/>
      <c r="N223" s="143"/>
      <c r="O223" s="67"/>
      <c r="P223" s="67"/>
      <c r="Q223" s="173">
        <f t="shared" si="24"/>
        <v>0</v>
      </c>
      <c r="R223" s="173">
        <f t="shared" si="25"/>
        <v>0</v>
      </c>
      <c r="S223" s="173">
        <f t="shared" si="26"/>
        <v>0.1653</v>
      </c>
      <c r="T223" s="144">
        <f t="shared" si="27"/>
        <v>0.1653</v>
      </c>
    </row>
    <row r="224" spans="2:20" x14ac:dyDescent="0.25">
      <c r="B224" s="122" t="s">
        <v>480</v>
      </c>
      <c r="C224" s="145" t="s">
        <v>481</v>
      </c>
      <c r="D224" s="16" t="s">
        <v>237</v>
      </c>
      <c r="E224" s="16" t="s">
        <v>16</v>
      </c>
      <c r="F224" s="66">
        <v>43472</v>
      </c>
      <c r="G224" s="67">
        <v>0.1394</v>
      </c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si="24"/>
        <v>0.1394</v>
      </c>
      <c r="R224" s="173">
        <f t="shared" si="25"/>
        <v>0.1394</v>
      </c>
      <c r="S224" s="173">
        <f t="shared" si="26"/>
        <v>0.1394</v>
      </c>
      <c r="T224" s="144">
        <f t="shared" si="27"/>
        <v>0.1394</v>
      </c>
    </row>
    <row r="225" spans="2:20" x14ac:dyDescent="0.25">
      <c r="B225" s="122" t="s">
        <v>482</v>
      </c>
      <c r="C225" s="145" t="s">
        <v>483</v>
      </c>
      <c r="D225" s="16" t="s">
        <v>15</v>
      </c>
      <c r="E225" s="16" t="s">
        <v>21</v>
      </c>
      <c r="F225" s="66">
        <v>43969</v>
      </c>
      <c r="G225" s="67">
        <v>5.5</v>
      </c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24"/>
        <v>0</v>
      </c>
      <c r="R225" s="173">
        <f t="shared" si="25"/>
        <v>5.5</v>
      </c>
      <c r="S225" s="173">
        <f t="shared" si="26"/>
        <v>5.5</v>
      </c>
      <c r="T225" s="144">
        <f t="shared" si="27"/>
        <v>5.5</v>
      </c>
    </row>
    <row r="226" spans="2:20" x14ac:dyDescent="0.25">
      <c r="B226" s="122" t="s">
        <v>484</v>
      </c>
      <c r="C226" s="145" t="s">
        <v>485</v>
      </c>
      <c r="D226" s="16" t="s">
        <v>15</v>
      </c>
      <c r="E226" s="16" t="s">
        <v>16</v>
      </c>
      <c r="F226" s="66"/>
      <c r="G226" s="67"/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si="24"/>
        <v>0</v>
      </c>
      <c r="R226" s="173">
        <f t="shared" si="25"/>
        <v>0</v>
      </c>
      <c r="S226" s="173">
        <f t="shared" si="26"/>
        <v>0</v>
      </c>
      <c r="T226" s="144">
        <f t="shared" si="27"/>
        <v>0</v>
      </c>
    </row>
    <row r="227" spans="2:20" x14ac:dyDescent="0.25">
      <c r="B227" s="122" t="s">
        <v>486</v>
      </c>
      <c r="C227" s="145" t="s">
        <v>487</v>
      </c>
      <c r="D227" s="16" t="s">
        <v>15</v>
      </c>
      <c r="E227" s="16" t="s">
        <v>16</v>
      </c>
      <c r="F227" s="66"/>
      <c r="G227" s="67"/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24"/>
        <v>0</v>
      </c>
      <c r="R227" s="173">
        <f t="shared" si="25"/>
        <v>0</v>
      </c>
      <c r="S227" s="173">
        <f t="shared" si="26"/>
        <v>0</v>
      </c>
      <c r="T227" s="144">
        <f t="shared" si="27"/>
        <v>0</v>
      </c>
    </row>
    <row r="228" spans="2:20" x14ac:dyDescent="0.25">
      <c r="B228" s="122" t="s">
        <v>710</v>
      </c>
      <c r="C228" s="145" t="s">
        <v>489</v>
      </c>
      <c r="D228" s="16" t="s">
        <v>24</v>
      </c>
      <c r="E228" s="16" t="s">
        <v>16</v>
      </c>
      <c r="F228" s="66">
        <v>43836</v>
      </c>
      <c r="G228" s="67">
        <v>0.66</v>
      </c>
      <c r="H228" s="66">
        <v>43920</v>
      </c>
      <c r="I228" s="67">
        <v>0.68</v>
      </c>
      <c r="J228" s="66">
        <v>44011</v>
      </c>
      <c r="K228" s="67">
        <v>0.68</v>
      </c>
      <c r="L228" s="66">
        <v>44099</v>
      </c>
      <c r="M228" s="142">
        <v>0.66</v>
      </c>
      <c r="N228" s="143"/>
      <c r="O228" s="67"/>
      <c r="P228" s="67"/>
      <c r="Q228" s="173">
        <f t="shared" si="24"/>
        <v>0.66</v>
      </c>
      <c r="R228" s="173">
        <f t="shared" si="25"/>
        <v>1.34</v>
      </c>
      <c r="S228" s="173">
        <f t="shared" si="26"/>
        <v>2.02</v>
      </c>
      <c r="T228" s="144">
        <f t="shared" si="27"/>
        <v>2.68</v>
      </c>
    </row>
    <row r="229" spans="2:20" x14ac:dyDescent="0.25">
      <c r="B229" s="122" t="s">
        <v>492</v>
      </c>
      <c r="C229" s="145" t="s">
        <v>493</v>
      </c>
      <c r="D229" s="16" t="s">
        <v>15</v>
      </c>
      <c r="E229" s="16" t="s">
        <v>21</v>
      </c>
      <c r="F229" s="66">
        <v>43956</v>
      </c>
      <c r="G229" s="67">
        <v>0.35210000000000002</v>
      </c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24"/>
        <v>0</v>
      </c>
      <c r="R229" s="173">
        <f t="shared" si="25"/>
        <v>0.35210000000000002</v>
      </c>
      <c r="S229" s="173">
        <f t="shared" si="26"/>
        <v>0.35210000000000002</v>
      </c>
      <c r="T229" s="144">
        <f t="shared" si="27"/>
        <v>0.35210000000000002</v>
      </c>
    </row>
    <row r="230" spans="2:20" x14ac:dyDescent="0.25">
      <c r="B230" s="122" t="s">
        <v>494</v>
      </c>
      <c r="C230" s="145" t="s">
        <v>495</v>
      </c>
      <c r="D230" s="16" t="s">
        <v>27</v>
      </c>
      <c r="E230" s="16" t="s">
        <v>16</v>
      </c>
      <c r="F230" s="66">
        <v>43955</v>
      </c>
      <c r="G230" s="67">
        <v>1.24</v>
      </c>
      <c r="H230" s="66"/>
      <c r="I230" s="67"/>
      <c r="J230" s="66"/>
      <c r="K230" s="67"/>
      <c r="L230" s="66"/>
      <c r="M230" s="169"/>
      <c r="N230" s="143"/>
      <c r="O230" s="67"/>
      <c r="P230" s="67"/>
      <c r="Q230" s="173">
        <f t="shared" si="24"/>
        <v>0</v>
      </c>
      <c r="R230" s="173">
        <f t="shared" si="25"/>
        <v>1.24</v>
      </c>
      <c r="S230" s="173">
        <f t="shared" si="26"/>
        <v>1.24</v>
      </c>
      <c r="T230" s="144">
        <f>G230+I230+K230+M230+O230</f>
        <v>1.24</v>
      </c>
    </row>
    <row r="231" spans="2:20" x14ac:dyDescent="0.25">
      <c r="B231" s="122" t="s">
        <v>496</v>
      </c>
      <c r="C231" s="145" t="s">
        <v>497</v>
      </c>
      <c r="D231" s="16" t="s">
        <v>27</v>
      </c>
      <c r="E231" s="16" t="s">
        <v>16</v>
      </c>
      <c r="F231" s="66">
        <v>44064</v>
      </c>
      <c r="G231" s="67">
        <v>0.25</v>
      </c>
      <c r="H231" s="66"/>
      <c r="I231" s="67"/>
      <c r="J231" s="66"/>
      <c r="K231" s="67"/>
      <c r="L231" s="66"/>
      <c r="M231" s="169"/>
      <c r="N231" s="143"/>
      <c r="O231" s="67"/>
      <c r="P231" s="67"/>
      <c r="Q231" s="173">
        <f t="shared" si="24"/>
        <v>0</v>
      </c>
      <c r="R231" s="173">
        <f t="shared" si="25"/>
        <v>0</v>
      </c>
      <c r="S231" s="173">
        <f t="shared" si="26"/>
        <v>0.25</v>
      </c>
      <c r="T231" s="144">
        <f t="shared" si="27"/>
        <v>0.25</v>
      </c>
    </row>
    <row r="232" spans="2:20" x14ac:dyDescent="0.25">
      <c r="B232" s="122" t="s">
        <v>622</v>
      </c>
      <c r="C232" s="145" t="s">
        <v>499</v>
      </c>
      <c r="D232" s="16" t="s">
        <v>15</v>
      </c>
      <c r="E232" s="16" t="s">
        <v>16</v>
      </c>
      <c r="F232" s="66">
        <v>43914</v>
      </c>
      <c r="G232" s="67">
        <v>5.4</v>
      </c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24"/>
        <v>0</v>
      </c>
      <c r="R232" s="173">
        <f t="shared" si="25"/>
        <v>5.4</v>
      </c>
      <c r="S232" s="173">
        <f t="shared" si="26"/>
        <v>5.4</v>
      </c>
      <c r="T232" s="144">
        <f t="shared" si="27"/>
        <v>5.4</v>
      </c>
    </row>
    <row r="233" spans="2:20" x14ac:dyDescent="0.25">
      <c r="B233" s="122" t="s">
        <v>500</v>
      </c>
      <c r="C233" s="145" t="s">
        <v>501</v>
      </c>
      <c r="D233" s="16" t="s">
        <v>15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si="24"/>
        <v>0</v>
      </c>
      <c r="R233" s="173">
        <f t="shared" si="25"/>
        <v>0</v>
      </c>
      <c r="S233" s="173">
        <f t="shared" si="26"/>
        <v>0</v>
      </c>
      <c r="T233" s="144">
        <f t="shared" si="27"/>
        <v>0</v>
      </c>
    </row>
    <row r="234" spans="2:20" x14ac:dyDescent="0.25">
      <c r="B234" s="122" t="s">
        <v>504</v>
      </c>
      <c r="C234" s="145" t="s">
        <v>505</v>
      </c>
      <c r="D234" s="16" t="s">
        <v>15</v>
      </c>
      <c r="E234" s="16" t="s">
        <v>16</v>
      </c>
      <c r="F234" s="66">
        <v>43881</v>
      </c>
      <c r="G234" s="67">
        <v>0.41039999999999999</v>
      </c>
      <c r="H234" s="66">
        <v>43965</v>
      </c>
      <c r="I234" s="67">
        <v>0.41039999999999999</v>
      </c>
      <c r="J234" s="66">
        <v>44049</v>
      </c>
      <c r="K234" s="67">
        <v>0.41039999999999999</v>
      </c>
      <c r="L234" s="66"/>
      <c r="M234" s="142"/>
      <c r="N234" s="143"/>
      <c r="O234" s="67"/>
      <c r="P234" s="67"/>
      <c r="Q234" s="173">
        <f t="shared" si="24"/>
        <v>0.41039999999999999</v>
      </c>
      <c r="R234" s="173">
        <f t="shared" si="25"/>
        <v>0.82079999999999997</v>
      </c>
      <c r="S234" s="173">
        <f t="shared" si="26"/>
        <v>1.2311999999999999</v>
      </c>
      <c r="T234" s="144">
        <f t="shared" si="27"/>
        <v>1.2311999999999999</v>
      </c>
    </row>
    <row r="235" spans="2:20" x14ac:dyDescent="0.25">
      <c r="B235" s="122" t="s">
        <v>506</v>
      </c>
      <c r="C235" s="145" t="s">
        <v>507</v>
      </c>
      <c r="D235" s="16" t="s">
        <v>15</v>
      </c>
      <c r="E235" s="16" t="s">
        <v>77</v>
      </c>
      <c r="F235" s="66">
        <v>43881</v>
      </c>
      <c r="G235" s="67">
        <v>34.72</v>
      </c>
      <c r="H235" s="66">
        <v>43965</v>
      </c>
      <c r="I235" s="67">
        <v>36.14</v>
      </c>
      <c r="J235" s="66">
        <v>44049</v>
      </c>
      <c r="K235" s="67">
        <v>36.979999999999997</v>
      </c>
      <c r="L235" s="66"/>
      <c r="M235" s="142"/>
      <c r="N235" s="143"/>
      <c r="O235" s="67"/>
      <c r="P235" s="67"/>
      <c r="Q235" s="173">
        <f t="shared" si="24"/>
        <v>34.72</v>
      </c>
      <c r="R235" s="173">
        <f t="shared" si="25"/>
        <v>70.86</v>
      </c>
      <c r="S235" s="173">
        <f t="shared" si="26"/>
        <v>107.84</v>
      </c>
      <c r="T235" s="144">
        <f t="shared" si="27"/>
        <v>107.84</v>
      </c>
    </row>
    <row r="236" spans="2:20" x14ac:dyDescent="0.25">
      <c r="B236" s="122" t="s">
        <v>508</v>
      </c>
      <c r="C236" s="145" t="s">
        <v>509</v>
      </c>
      <c r="D236" s="16" t="s">
        <v>15</v>
      </c>
      <c r="E236" s="16" t="s">
        <v>16</v>
      </c>
      <c r="F236" s="66">
        <v>43969</v>
      </c>
      <c r="G236" s="67">
        <v>0.16</v>
      </c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24"/>
        <v>0</v>
      </c>
      <c r="R236" s="173">
        <f t="shared" si="25"/>
        <v>0.16</v>
      </c>
      <c r="S236" s="173">
        <f t="shared" si="26"/>
        <v>0.16</v>
      </c>
      <c r="T236" s="144">
        <f t="shared" si="27"/>
        <v>0.16</v>
      </c>
    </row>
    <row r="237" spans="2:20" x14ac:dyDescent="0.25">
      <c r="B237" s="122" t="s">
        <v>510</v>
      </c>
      <c r="C237" s="145" t="s">
        <v>511</v>
      </c>
      <c r="D237" s="16" t="s">
        <v>15</v>
      </c>
      <c r="E237" s="16" t="s">
        <v>77</v>
      </c>
      <c r="F237" s="66">
        <v>44007</v>
      </c>
      <c r="G237" s="67">
        <v>28.4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24"/>
        <v>0</v>
      </c>
      <c r="R237" s="173">
        <f t="shared" si="25"/>
        <v>0</v>
      </c>
      <c r="S237" s="173">
        <f t="shared" si="26"/>
        <v>28.4</v>
      </c>
      <c r="T237" s="144">
        <f t="shared" si="27"/>
        <v>28.4</v>
      </c>
    </row>
    <row r="238" spans="2:20" x14ac:dyDescent="0.25">
      <c r="B238" s="122" t="s">
        <v>692</v>
      </c>
      <c r="C238" s="145" t="s">
        <v>693</v>
      </c>
      <c r="D238" s="16" t="s">
        <v>15</v>
      </c>
      <c r="E238" s="16" t="s">
        <v>16</v>
      </c>
      <c r="F238" s="160">
        <v>43986</v>
      </c>
      <c r="G238" s="161">
        <v>0.18</v>
      </c>
      <c r="H238" s="160"/>
      <c r="I238" s="161"/>
      <c r="J238" s="160"/>
      <c r="K238" s="161"/>
      <c r="L238" s="160"/>
      <c r="M238" s="168"/>
      <c r="N238" s="162"/>
      <c r="O238" s="161"/>
      <c r="P238" s="161"/>
      <c r="Q238" s="173">
        <f t="shared" si="24"/>
        <v>0</v>
      </c>
      <c r="R238" s="173">
        <f t="shared" si="25"/>
        <v>0.18</v>
      </c>
      <c r="S238" s="173">
        <f t="shared" si="26"/>
        <v>0.18</v>
      </c>
      <c r="T238" s="163">
        <f t="shared" si="27"/>
        <v>0.18</v>
      </c>
    </row>
    <row r="239" spans="2:20" x14ac:dyDescent="0.25">
      <c r="B239" s="122" t="s">
        <v>512</v>
      </c>
      <c r="C239" s="145" t="s">
        <v>513</v>
      </c>
      <c r="D239" s="16" t="s">
        <v>24</v>
      </c>
      <c r="E239" s="16" t="s">
        <v>16</v>
      </c>
      <c r="F239" s="66">
        <v>44011</v>
      </c>
      <c r="G239" s="67">
        <v>0.2</v>
      </c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si="24"/>
        <v>0</v>
      </c>
      <c r="R239" s="173">
        <f t="shared" si="25"/>
        <v>0</v>
      </c>
      <c r="S239" s="173">
        <f t="shared" si="26"/>
        <v>0.2</v>
      </c>
      <c r="T239" s="144">
        <f t="shared" si="27"/>
        <v>0.2</v>
      </c>
    </row>
    <row r="240" spans="2:20" x14ac:dyDescent="0.25">
      <c r="B240" s="122" t="s">
        <v>514</v>
      </c>
      <c r="C240" s="145" t="s">
        <v>515</v>
      </c>
      <c r="D240" s="16" t="s">
        <v>24</v>
      </c>
      <c r="E240" s="16" t="s">
        <v>16</v>
      </c>
      <c r="F240" s="66"/>
      <c r="G240" s="67"/>
      <c r="H240" s="66"/>
      <c r="I240" s="67"/>
      <c r="J240" s="66"/>
      <c r="K240" s="67"/>
      <c r="L240" s="66"/>
      <c r="M240" s="67"/>
      <c r="N240" s="143"/>
      <c r="O240" s="67"/>
      <c r="P240" s="67"/>
      <c r="Q240" s="173">
        <f t="shared" si="24"/>
        <v>0</v>
      </c>
      <c r="R240" s="173">
        <f t="shared" si="25"/>
        <v>0</v>
      </c>
      <c r="S240" s="173">
        <f t="shared" si="26"/>
        <v>0</v>
      </c>
      <c r="T240" s="144">
        <f t="shared" si="27"/>
        <v>0</v>
      </c>
    </row>
    <row r="241" spans="2:20" x14ac:dyDescent="0.25">
      <c r="B241" s="122" t="s">
        <v>516</v>
      </c>
      <c r="C241" s="145" t="s">
        <v>517</v>
      </c>
      <c r="D241" s="16" t="s">
        <v>24</v>
      </c>
      <c r="E241" s="16" t="s">
        <v>16</v>
      </c>
      <c r="F241" s="66">
        <v>43963</v>
      </c>
      <c r="G241" s="67">
        <v>0.5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24"/>
        <v>0</v>
      </c>
      <c r="R241" s="173">
        <f t="shared" si="25"/>
        <v>0.5</v>
      </c>
      <c r="S241" s="173">
        <f t="shared" si="26"/>
        <v>0.5</v>
      </c>
      <c r="T241" s="144">
        <f t="shared" si="27"/>
        <v>0.5</v>
      </c>
    </row>
    <row r="242" spans="2:20" x14ac:dyDescent="0.25">
      <c r="B242" s="122" t="s">
        <v>520</v>
      </c>
      <c r="C242" s="145" t="s">
        <v>521</v>
      </c>
      <c r="D242" s="16" t="s">
        <v>24</v>
      </c>
      <c r="E242" s="16" t="s">
        <v>16</v>
      </c>
      <c r="F242" s="66">
        <v>44005</v>
      </c>
      <c r="G242" s="67">
        <v>1.25</v>
      </c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24"/>
        <v>0</v>
      </c>
      <c r="R242" s="173">
        <f t="shared" si="25"/>
        <v>0</v>
      </c>
      <c r="S242" s="173">
        <f t="shared" si="26"/>
        <v>1.25</v>
      </c>
      <c r="T242" s="144">
        <f t="shared" si="27"/>
        <v>1.25</v>
      </c>
    </row>
    <row r="243" spans="2:20" x14ac:dyDescent="0.25">
      <c r="B243" s="122" t="s">
        <v>524</v>
      </c>
      <c r="C243" s="145" t="s">
        <v>525</v>
      </c>
      <c r="D243" s="16" t="s">
        <v>24</v>
      </c>
      <c r="E243" s="16" t="s">
        <v>16</v>
      </c>
      <c r="F243" s="66">
        <v>43942</v>
      </c>
      <c r="G243" s="67">
        <v>0.6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24"/>
        <v>0</v>
      </c>
      <c r="R243" s="173">
        <f t="shared" si="25"/>
        <v>0.6</v>
      </c>
      <c r="S243" s="173">
        <f t="shared" si="26"/>
        <v>0.6</v>
      </c>
      <c r="T243" s="144">
        <f t="shared" si="27"/>
        <v>0.6</v>
      </c>
    </row>
    <row r="244" spans="2:20" x14ac:dyDescent="0.25">
      <c r="B244" s="122" t="s">
        <v>526</v>
      </c>
      <c r="C244" s="145" t="s">
        <v>527</v>
      </c>
      <c r="D244" s="16" t="s">
        <v>15</v>
      </c>
      <c r="E244" s="16" t="s">
        <v>77</v>
      </c>
      <c r="F244" s="66">
        <v>43993</v>
      </c>
      <c r="G244" s="67">
        <f>(0.045*0.88963)*100</f>
        <v>4.0033349999999999</v>
      </c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24"/>
        <v>0</v>
      </c>
      <c r="R244" s="173">
        <f t="shared" si="25"/>
        <v>4.0033349999999999</v>
      </c>
      <c r="S244" s="173">
        <f t="shared" si="26"/>
        <v>4.0033349999999999</v>
      </c>
      <c r="T244" s="144">
        <f t="shared" si="27"/>
        <v>4.0033349999999999</v>
      </c>
    </row>
    <row r="245" spans="2:20" x14ac:dyDescent="0.25">
      <c r="B245" s="122" t="s">
        <v>528</v>
      </c>
      <c r="C245" s="145" t="s">
        <v>529</v>
      </c>
      <c r="D245" s="16" t="s">
        <v>15</v>
      </c>
      <c r="E245" s="16" t="s">
        <v>16</v>
      </c>
      <c r="F245" s="66">
        <v>44105</v>
      </c>
      <c r="G245" s="67">
        <v>4.8600000000000003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24"/>
        <v>0</v>
      </c>
      <c r="R245" s="173">
        <f t="shared" si="25"/>
        <v>0</v>
      </c>
      <c r="S245" s="173">
        <f t="shared" si="26"/>
        <v>0</v>
      </c>
      <c r="T245" s="144">
        <f t="shared" si="27"/>
        <v>4.8600000000000003</v>
      </c>
    </row>
    <row r="246" spans="2:20" x14ac:dyDescent="0.25">
      <c r="B246" s="122" t="s">
        <v>530</v>
      </c>
      <c r="C246" s="145" t="s">
        <v>531</v>
      </c>
      <c r="D246" s="16" t="s">
        <v>15</v>
      </c>
      <c r="E246" s="16" t="s">
        <v>200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24"/>
        <v>0</v>
      </c>
      <c r="R246" s="173">
        <f t="shared" si="25"/>
        <v>0</v>
      </c>
      <c r="S246" s="173">
        <f t="shared" si="26"/>
        <v>0</v>
      </c>
      <c r="T246" s="144">
        <f t="shared" si="27"/>
        <v>0</v>
      </c>
    </row>
    <row r="247" spans="2:20" x14ac:dyDescent="0.25">
      <c r="B247" s="122" t="s">
        <v>532</v>
      </c>
      <c r="C247" s="145" t="s">
        <v>533</v>
      </c>
      <c r="D247" s="16" t="s">
        <v>15</v>
      </c>
      <c r="E247" s="16" t="s">
        <v>16</v>
      </c>
      <c r="F247" s="66">
        <v>44013</v>
      </c>
      <c r="G247" s="67">
        <v>1.57</v>
      </c>
      <c r="H247" s="66"/>
      <c r="I247" s="67"/>
      <c r="J247" s="66"/>
      <c r="K247" s="67"/>
      <c r="L247" s="66"/>
      <c r="M247" s="142"/>
      <c r="N247" s="143"/>
      <c r="O247" s="67"/>
      <c r="P247" s="67"/>
      <c r="Q247" s="173">
        <f t="shared" si="24"/>
        <v>0</v>
      </c>
      <c r="R247" s="173">
        <f t="shared" si="25"/>
        <v>0</v>
      </c>
      <c r="S247" s="173">
        <f t="shared" si="26"/>
        <v>1.57</v>
      </c>
      <c r="T247" s="144">
        <f t="shared" si="27"/>
        <v>1.57</v>
      </c>
    </row>
    <row r="248" spans="2:20" x14ac:dyDescent="0.25">
      <c r="B248" s="122" t="s">
        <v>534</v>
      </c>
      <c r="C248" s="145" t="s">
        <v>535</v>
      </c>
      <c r="D248" s="16" t="s">
        <v>15</v>
      </c>
      <c r="E248" s="16" t="s">
        <v>16</v>
      </c>
      <c r="F248" s="66">
        <v>43944</v>
      </c>
      <c r="G248" s="67">
        <v>1.1499999999999999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24"/>
        <v>0</v>
      </c>
      <c r="R248" s="173">
        <f t="shared" si="25"/>
        <v>1.1499999999999999</v>
      </c>
      <c r="S248" s="173">
        <f t="shared" si="26"/>
        <v>1.1499999999999999</v>
      </c>
      <c r="T248" s="144">
        <f t="shared" si="27"/>
        <v>1.1499999999999999</v>
      </c>
    </row>
    <row r="249" spans="2:20" x14ac:dyDescent="0.25">
      <c r="B249" s="122" t="s">
        <v>540</v>
      </c>
      <c r="C249" s="145" t="s">
        <v>541</v>
      </c>
      <c r="D249" s="16" t="s">
        <v>15</v>
      </c>
      <c r="E249" s="16" t="s">
        <v>77</v>
      </c>
      <c r="F249" s="66">
        <v>43972</v>
      </c>
      <c r="G249" s="67">
        <v>4.84</v>
      </c>
      <c r="H249" s="66">
        <v>44098</v>
      </c>
      <c r="I249" s="67">
        <v>2.04</v>
      </c>
      <c r="J249" s="66"/>
      <c r="K249" s="67"/>
      <c r="L249" s="66"/>
      <c r="M249" s="142"/>
      <c r="N249" s="143"/>
      <c r="O249" s="67"/>
      <c r="P249" s="67"/>
      <c r="Q249" s="173">
        <f t="shared" si="24"/>
        <v>0</v>
      </c>
      <c r="R249" s="173">
        <f t="shared" si="25"/>
        <v>4.84</v>
      </c>
      <c r="S249" s="173">
        <f t="shared" si="26"/>
        <v>4.84</v>
      </c>
      <c r="T249" s="144">
        <f t="shared" si="27"/>
        <v>6.88</v>
      </c>
    </row>
    <row r="250" spans="2:20" x14ac:dyDescent="0.25">
      <c r="B250" s="122" t="s">
        <v>542</v>
      </c>
      <c r="C250" s="145" t="s">
        <v>543</v>
      </c>
      <c r="D250" s="16" t="s">
        <v>15</v>
      </c>
      <c r="E250" s="16" t="s">
        <v>16</v>
      </c>
      <c r="F250" s="66">
        <v>43948</v>
      </c>
      <c r="G250" s="67">
        <v>0.79</v>
      </c>
      <c r="H250" s="66">
        <v>44075</v>
      </c>
      <c r="I250" s="67">
        <v>0.47</v>
      </c>
      <c r="J250" s="66"/>
      <c r="K250" s="67"/>
      <c r="L250" s="66"/>
      <c r="M250" s="142"/>
      <c r="N250" s="143"/>
      <c r="O250" s="67"/>
      <c r="P250" s="67"/>
      <c r="Q250" s="173">
        <f t="shared" si="24"/>
        <v>0</v>
      </c>
      <c r="R250" s="173">
        <f t="shared" si="25"/>
        <v>0.79</v>
      </c>
      <c r="S250" s="173">
        <f t="shared" si="26"/>
        <v>1.26</v>
      </c>
      <c r="T250" s="144">
        <f t="shared" si="27"/>
        <v>1.26</v>
      </c>
    </row>
    <row r="251" spans="2:20" x14ac:dyDescent="0.25">
      <c r="B251" s="122" t="s">
        <v>544</v>
      </c>
      <c r="C251" s="145" t="s">
        <v>545</v>
      </c>
      <c r="D251" s="16" t="s">
        <v>15</v>
      </c>
      <c r="E251" s="16" t="s">
        <v>77</v>
      </c>
      <c r="F251" s="66">
        <v>44112</v>
      </c>
      <c r="G251" s="67">
        <v>10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24"/>
        <v>0</v>
      </c>
      <c r="R251" s="173">
        <f t="shared" si="25"/>
        <v>0</v>
      </c>
      <c r="S251" s="173">
        <f t="shared" si="26"/>
        <v>0</v>
      </c>
      <c r="T251" s="144">
        <f t="shared" si="27"/>
        <v>10</v>
      </c>
    </row>
    <row r="252" spans="2:20" x14ac:dyDescent="0.25">
      <c r="B252" s="122" t="s">
        <v>548</v>
      </c>
      <c r="C252" s="145" t="s">
        <v>549</v>
      </c>
      <c r="D252" s="16" t="s">
        <v>15</v>
      </c>
      <c r="E252" s="16" t="s">
        <v>21</v>
      </c>
      <c r="F252" s="66">
        <v>43924</v>
      </c>
      <c r="G252" s="67">
        <v>20</v>
      </c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24"/>
        <v>0</v>
      </c>
      <c r="R252" s="173">
        <f t="shared" si="25"/>
        <v>20</v>
      </c>
      <c r="S252" s="173">
        <f t="shared" si="26"/>
        <v>20</v>
      </c>
      <c r="T252" s="144">
        <f t="shared" si="27"/>
        <v>20</v>
      </c>
    </row>
    <row r="253" spans="2:20" x14ac:dyDescent="0.25">
      <c r="B253" s="140" t="s">
        <v>557</v>
      </c>
      <c r="C253" s="141" t="s">
        <v>584</v>
      </c>
      <c r="D253" s="141" t="s">
        <v>55</v>
      </c>
      <c r="E253" s="24" t="s">
        <v>56</v>
      </c>
      <c r="F253" s="25">
        <v>43874</v>
      </c>
      <c r="G253" s="26">
        <v>1.47</v>
      </c>
      <c r="H253" s="25">
        <v>44064</v>
      </c>
      <c r="I253" s="26">
        <v>1.47</v>
      </c>
      <c r="J253" s="25"/>
      <c r="K253" s="26"/>
      <c r="L253" s="25"/>
      <c r="M253" s="81"/>
      <c r="N253" s="27"/>
      <c r="O253" s="26"/>
      <c r="P253" s="26"/>
      <c r="Q253" s="26"/>
      <c r="R253" s="26"/>
      <c r="S253" s="26"/>
      <c r="T253" s="28">
        <f t="shared" ref="T253:T284" si="32">G253+I253+K253+M253+O253</f>
        <v>2.94</v>
      </c>
    </row>
    <row r="254" spans="2:20" x14ac:dyDescent="0.25">
      <c r="B254" s="140" t="s">
        <v>563</v>
      </c>
      <c r="C254" s="141" t="s">
        <v>590</v>
      </c>
      <c r="D254" s="141" t="s">
        <v>55</v>
      </c>
      <c r="E254" s="24" t="s">
        <v>56</v>
      </c>
      <c r="F254" s="25">
        <v>43935</v>
      </c>
      <c r="G254" s="26">
        <v>1.18</v>
      </c>
      <c r="H254" s="25">
        <v>44118</v>
      </c>
      <c r="I254" s="26">
        <v>1.18</v>
      </c>
      <c r="J254" s="25"/>
      <c r="K254" s="26"/>
      <c r="L254" s="25"/>
      <c r="M254" s="81"/>
      <c r="N254" s="27"/>
      <c r="O254" s="26"/>
      <c r="P254" s="26"/>
      <c r="Q254" s="26"/>
      <c r="R254" s="26"/>
      <c r="S254" s="26"/>
      <c r="T254" s="28">
        <f t="shared" si="32"/>
        <v>2.36</v>
      </c>
    </row>
    <row r="255" spans="2:20" x14ac:dyDescent="0.25">
      <c r="B255" s="140" t="s">
        <v>554</v>
      </c>
      <c r="C255" s="141" t="s">
        <v>581</v>
      </c>
      <c r="D255" s="141" t="s">
        <v>55</v>
      </c>
      <c r="E255" s="24" t="s">
        <v>56</v>
      </c>
      <c r="F255" s="25">
        <v>43914</v>
      </c>
      <c r="G255" s="26">
        <v>0.84</v>
      </c>
      <c r="H255" s="25">
        <v>43994</v>
      </c>
      <c r="I255" s="26">
        <v>0.84</v>
      </c>
      <c r="J255" s="25">
        <v>44088</v>
      </c>
      <c r="K255" s="26">
        <v>0.86</v>
      </c>
      <c r="L255" s="25"/>
      <c r="M255" s="81"/>
      <c r="N255" s="27"/>
      <c r="O255" s="26"/>
      <c r="P255" s="26"/>
      <c r="Q255" s="26"/>
      <c r="R255" s="26"/>
      <c r="S255" s="26"/>
      <c r="T255" s="28">
        <f t="shared" si="32"/>
        <v>2.54</v>
      </c>
    </row>
    <row r="256" spans="2:20" x14ac:dyDescent="0.25">
      <c r="B256" s="140" t="s">
        <v>53</v>
      </c>
      <c r="C256" s="146" t="s">
        <v>54</v>
      </c>
      <c r="D256" s="141" t="s">
        <v>55</v>
      </c>
      <c r="E256" s="24" t="s">
        <v>56</v>
      </c>
      <c r="F256" s="25"/>
      <c r="G256" s="26"/>
      <c r="H256" s="25"/>
      <c r="I256" s="26"/>
      <c r="J256" s="25"/>
      <c r="K256" s="26"/>
      <c r="L256" s="25"/>
      <c r="M256" s="81"/>
      <c r="N256" s="27"/>
      <c r="O256" s="26"/>
      <c r="P256" s="26"/>
      <c r="Q256" s="26"/>
      <c r="R256" s="26"/>
      <c r="S256" s="26"/>
      <c r="T256" s="28">
        <f t="shared" si="32"/>
        <v>0</v>
      </c>
    </row>
    <row r="257" spans="1:21" x14ac:dyDescent="0.25">
      <c r="B257" s="140" t="s">
        <v>556</v>
      </c>
      <c r="C257" s="146" t="s">
        <v>583</v>
      </c>
      <c r="D257" s="141" t="s">
        <v>55</v>
      </c>
      <c r="E257" s="24" t="s">
        <v>56</v>
      </c>
      <c r="F257" s="25">
        <v>43874</v>
      </c>
      <c r="G257" s="26">
        <v>1.6</v>
      </c>
      <c r="H257" s="25">
        <v>43966</v>
      </c>
      <c r="I257" s="26">
        <v>1.6</v>
      </c>
      <c r="J257" s="25">
        <v>44057</v>
      </c>
      <c r="K257" s="26">
        <v>1.6</v>
      </c>
      <c r="L257" s="25"/>
      <c r="M257" s="81"/>
      <c r="N257" s="27"/>
      <c r="O257" s="26"/>
      <c r="P257" s="26"/>
      <c r="Q257" s="26"/>
      <c r="R257" s="26"/>
      <c r="S257" s="26"/>
      <c r="T257" s="28">
        <f t="shared" si="32"/>
        <v>4.8000000000000007</v>
      </c>
    </row>
    <row r="258" spans="1:21" x14ac:dyDescent="0.25">
      <c r="B258" s="140" t="s">
        <v>61</v>
      </c>
      <c r="C258" s="146" t="s">
        <v>62</v>
      </c>
      <c r="D258" s="141" t="s">
        <v>55</v>
      </c>
      <c r="E258" s="24" t="s">
        <v>56</v>
      </c>
      <c r="F258" s="174">
        <v>43868</v>
      </c>
      <c r="G258" s="175">
        <f>0.77/4</f>
        <v>0.1925</v>
      </c>
      <c r="H258" s="174">
        <v>43959</v>
      </c>
      <c r="I258" s="175">
        <f>0.82/4</f>
        <v>0.20499999999999999</v>
      </c>
      <c r="J258" s="174">
        <v>44050</v>
      </c>
      <c r="K258" s="175">
        <f>0.82/4</f>
        <v>0.20499999999999999</v>
      </c>
      <c r="L258" s="25"/>
      <c r="M258" s="81"/>
      <c r="N258" s="27"/>
      <c r="O258" s="26"/>
      <c r="P258" s="26"/>
      <c r="Q258" s="26"/>
      <c r="R258" s="26"/>
      <c r="S258" s="26"/>
      <c r="T258" s="28">
        <f t="shared" si="32"/>
        <v>0.60249999999999992</v>
      </c>
    </row>
    <row r="259" spans="1:21" x14ac:dyDescent="0.25">
      <c r="B259" s="140" t="s">
        <v>71</v>
      </c>
      <c r="C259" s="146" t="s">
        <v>72</v>
      </c>
      <c r="D259" s="141" t="s">
        <v>55</v>
      </c>
      <c r="E259" s="24" t="s">
        <v>56</v>
      </c>
      <c r="F259" s="25">
        <v>43929</v>
      </c>
      <c r="G259" s="26">
        <v>0.52</v>
      </c>
      <c r="H259" s="25">
        <v>44021</v>
      </c>
      <c r="I259" s="26">
        <v>0.52</v>
      </c>
      <c r="J259" s="25">
        <v>44112</v>
      </c>
      <c r="K259" s="26">
        <v>0.52</v>
      </c>
      <c r="L259" s="25"/>
      <c r="M259" s="81"/>
      <c r="N259" s="27"/>
      <c r="O259" s="26"/>
      <c r="P259" s="26"/>
      <c r="Q259" s="26"/>
      <c r="R259" s="26"/>
      <c r="S259" s="26"/>
      <c r="T259" s="28">
        <f t="shared" si="32"/>
        <v>1.56</v>
      </c>
    </row>
    <row r="260" spans="1:21" x14ac:dyDescent="0.25">
      <c r="B260" s="140" t="s">
        <v>112</v>
      </c>
      <c r="C260" s="146" t="s">
        <v>113</v>
      </c>
      <c r="D260" s="141" t="s">
        <v>55</v>
      </c>
      <c r="E260" s="24" t="s">
        <v>56</v>
      </c>
      <c r="F260" s="25">
        <v>43895</v>
      </c>
      <c r="G260" s="26">
        <v>0.18</v>
      </c>
      <c r="H260" s="25">
        <v>43986</v>
      </c>
      <c r="I260" s="26">
        <v>0.18</v>
      </c>
      <c r="J260" s="25">
        <v>44077</v>
      </c>
      <c r="K260" s="26">
        <v>0.18</v>
      </c>
      <c r="L260" s="25"/>
      <c r="M260" s="81"/>
      <c r="N260" s="27"/>
      <c r="O260" s="26"/>
      <c r="P260" s="26"/>
      <c r="Q260" s="26"/>
      <c r="R260" s="26"/>
      <c r="S260" s="26"/>
      <c r="T260" s="28">
        <f t="shared" si="32"/>
        <v>0.54</v>
      </c>
    </row>
    <row r="261" spans="1:21" x14ac:dyDescent="0.25">
      <c r="B261" s="140" t="s">
        <v>564</v>
      </c>
      <c r="C261" s="146" t="s">
        <v>591</v>
      </c>
      <c r="D261" s="141" t="s">
        <v>55</v>
      </c>
      <c r="E261" s="24" t="s">
        <v>56</v>
      </c>
      <c r="F261" s="25">
        <v>43874</v>
      </c>
      <c r="G261" s="26">
        <v>2.0550000000000002</v>
      </c>
      <c r="H261" s="25"/>
      <c r="I261" s="26"/>
      <c r="J261" s="25"/>
      <c r="K261" s="26"/>
      <c r="L261" s="25"/>
      <c r="M261" s="81"/>
      <c r="N261" s="27"/>
      <c r="O261" s="26"/>
      <c r="P261" s="26"/>
      <c r="Q261" s="26"/>
      <c r="R261" s="26"/>
      <c r="S261" s="26"/>
      <c r="T261" s="28">
        <f t="shared" si="32"/>
        <v>2.0550000000000002</v>
      </c>
    </row>
    <row r="262" spans="1:21" x14ac:dyDescent="0.25">
      <c r="B262" s="140" t="s">
        <v>566</v>
      </c>
      <c r="C262" s="146" t="s">
        <v>593</v>
      </c>
      <c r="D262" s="141" t="s">
        <v>55</v>
      </c>
      <c r="E262" s="24" t="s">
        <v>56</v>
      </c>
      <c r="F262" s="25">
        <v>43923</v>
      </c>
      <c r="G262" s="26">
        <v>0.45</v>
      </c>
      <c r="H262" s="25">
        <v>44014</v>
      </c>
      <c r="I262" s="26">
        <v>0.45</v>
      </c>
      <c r="J262" s="25">
        <v>44105</v>
      </c>
      <c r="K262" s="26">
        <v>0.45</v>
      </c>
      <c r="L262" s="25"/>
      <c r="M262" s="81"/>
      <c r="N262" s="27"/>
      <c r="O262" s="26"/>
      <c r="P262" s="26"/>
      <c r="Q262" s="26"/>
      <c r="R262" s="26"/>
      <c r="S262" s="26"/>
      <c r="T262" s="28">
        <f t="shared" si="32"/>
        <v>1.35</v>
      </c>
    </row>
    <row r="263" spans="1:21" x14ac:dyDescent="0.25">
      <c r="B263" s="140" t="s">
        <v>568</v>
      </c>
      <c r="C263" s="146" t="s">
        <v>595</v>
      </c>
      <c r="D263" s="141" t="s">
        <v>55</v>
      </c>
      <c r="E263" s="24" t="s">
        <v>56</v>
      </c>
      <c r="F263" s="25">
        <v>44095</v>
      </c>
      <c r="G263" s="26">
        <v>3.25</v>
      </c>
      <c r="H263" s="25"/>
      <c r="I263" s="26"/>
      <c r="J263" s="25"/>
      <c r="K263" s="26"/>
      <c r="L263" s="25"/>
      <c r="M263" s="81"/>
      <c r="N263" s="27"/>
      <c r="O263" s="26"/>
      <c r="P263" s="26"/>
      <c r="Q263" s="26"/>
      <c r="R263" s="26"/>
      <c r="S263" s="26"/>
      <c r="T263" s="28">
        <f t="shared" si="32"/>
        <v>3.25</v>
      </c>
    </row>
    <row r="264" spans="1:21" x14ac:dyDescent="0.25">
      <c r="B264" s="140" t="s">
        <v>141</v>
      </c>
      <c r="C264" s="146" t="s">
        <v>142</v>
      </c>
      <c r="D264" s="141" t="s">
        <v>55</v>
      </c>
      <c r="E264" s="24" t="s">
        <v>56</v>
      </c>
      <c r="F264" s="25">
        <v>44061</v>
      </c>
      <c r="G264" s="26">
        <v>1.29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32"/>
        <v>1.29</v>
      </c>
    </row>
    <row r="265" spans="1:21" x14ac:dyDescent="0.25">
      <c r="B265" s="140" t="s">
        <v>143</v>
      </c>
      <c r="C265" s="146" t="s">
        <v>144</v>
      </c>
      <c r="D265" s="141" t="s">
        <v>55</v>
      </c>
      <c r="E265" s="24" t="s">
        <v>56</v>
      </c>
      <c r="F265" s="25">
        <v>43923</v>
      </c>
      <c r="G265" s="26">
        <v>0.36</v>
      </c>
      <c r="H265" s="25">
        <v>44014</v>
      </c>
      <c r="I265" s="26">
        <v>0.36</v>
      </c>
      <c r="J265" s="25">
        <v>44105</v>
      </c>
      <c r="K265" s="26">
        <v>0.36</v>
      </c>
      <c r="L265" s="25"/>
      <c r="M265" s="81"/>
      <c r="N265" s="27"/>
      <c r="O265" s="26"/>
      <c r="P265" s="26"/>
      <c r="Q265" s="26"/>
      <c r="R265" s="26"/>
      <c r="S265" s="26"/>
      <c r="T265" s="28">
        <f t="shared" si="32"/>
        <v>1.08</v>
      </c>
    </row>
    <row r="266" spans="1:21" x14ac:dyDescent="0.25">
      <c r="B266" s="140" t="s">
        <v>145</v>
      </c>
      <c r="C266" s="146" t="s">
        <v>146</v>
      </c>
      <c r="D266" s="141" t="s">
        <v>55</v>
      </c>
      <c r="E266" s="24" t="s">
        <v>56</v>
      </c>
      <c r="F266" s="25">
        <v>43861</v>
      </c>
      <c r="G266" s="26">
        <v>0.51</v>
      </c>
      <c r="H266" s="25">
        <v>43952</v>
      </c>
      <c r="I266" s="26">
        <v>0.51</v>
      </c>
      <c r="J266" s="25">
        <v>44043</v>
      </c>
      <c r="K266" s="26">
        <v>0.51</v>
      </c>
      <c r="L266" s="25"/>
      <c r="M266" s="81"/>
      <c r="N266" s="27"/>
      <c r="O266" s="26"/>
      <c r="P266" s="26"/>
      <c r="Q266" s="26"/>
      <c r="R266" s="26"/>
      <c r="S266" s="26"/>
      <c r="T266" s="28">
        <f t="shared" si="32"/>
        <v>1.53</v>
      </c>
    </row>
    <row r="267" spans="1:21" x14ac:dyDescent="0.25">
      <c r="B267" s="140" t="s">
        <v>147</v>
      </c>
      <c r="C267" s="146" t="s">
        <v>148</v>
      </c>
      <c r="D267" s="141" t="s">
        <v>55</v>
      </c>
      <c r="E267" s="24" t="s">
        <v>56</v>
      </c>
      <c r="F267" s="25">
        <v>43899</v>
      </c>
      <c r="G267" s="26">
        <v>0.85</v>
      </c>
      <c r="H267" s="25">
        <v>43991</v>
      </c>
      <c r="I267" s="26">
        <v>0.85</v>
      </c>
      <c r="J267" s="25">
        <v>44083</v>
      </c>
      <c r="K267" s="26">
        <v>0.85</v>
      </c>
      <c r="L267" s="25"/>
      <c r="M267" s="81"/>
      <c r="N267" s="27"/>
      <c r="O267" s="26"/>
      <c r="P267" s="26"/>
      <c r="Q267" s="26"/>
      <c r="R267" s="26"/>
      <c r="S267" s="26"/>
      <c r="T267" s="28">
        <f t="shared" si="32"/>
        <v>2.5499999999999998</v>
      </c>
    </row>
    <row r="268" spans="1:21" x14ac:dyDescent="0.25">
      <c r="B268" s="140" t="s">
        <v>149</v>
      </c>
      <c r="C268" s="146" t="s">
        <v>150</v>
      </c>
      <c r="D268" s="141" t="s">
        <v>55</v>
      </c>
      <c r="E268" s="24" t="s">
        <v>56</v>
      </c>
      <c r="F268" s="25">
        <v>43903</v>
      </c>
      <c r="G268" s="26">
        <v>0.41</v>
      </c>
      <c r="H268" s="25">
        <v>43994</v>
      </c>
      <c r="I268" s="26">
        <v>0.41</v>
      </c>
      <c r="J268" s="25">
        <v>44088</v>
      </c>
      <c r="K268" s="26">
        <v>0.41</v>
      </c>
      <c r="L268" s="25"/>
      <c r="M268" s="81"/>
      <c r="N268" s="27"/>
      <c r="O268" s="26"/>
      <c r="P268" s="26"/>
      <c r="Q268" s="26"/>
      <c r="R268" s="26"/>
      <c r="S268" s="26"/>
      <c r="T268" s="28">
        <f t="shared" si="32"/>
        <v>1.23</v>
      </c>
    </row>
    <row r="269" spans="1:21" x14ac:dyDescent="0.25">
      <c r="B269" s="140" t="s">
        <v>550</v>
      </c>
      <c r="C269" s="146" t="s">
        <v>155</v>
      </c>
      <c r="D269" s="141" t="s">
        <v>55</v>
      </c>
      <c r="E269" s="24" t="s">
        <v>56</v>
      </c>
      <c r="F269" s="25">
        <v>43921</v>
      </c>
      <c r="G269" s="26">
        <v>0.23</v>
      </c>
      <c r="H269" s="25">
        <v>44012</v>
      </c>
      <c r="I269" s="26">
        <v>0.23</v>
      </c>
      <c r="J269" s="25">
        <v>44110</v>
      </c>
      <c r="K269" s="26">
        <v>0.23</v>
      </c>
      <c r="L269" s="25"/>
      <c r="M269" s="26"/>
      <c r="N269" s="27"/>
      <c r="O269" s="26"/>
      <c r="P269" s="26"/>
      <c r="Q269" s="26"/>
      <c r="R269" s="26"/>
      <c r="S269" s="26"/>
      <c r="T269" s="28">
        <f t="shared" si="32"/>
        <v>0.69000000000000006</v>
      </c>
    </row>
    <row r="270" spans="1:21" x14ac:dyDescent="0.25">
      <c r="A270" s="35"/>
      <c r="B270" s="140" t="s">
        <v>160</v>
      </c>
      <c r="C270" s="146" t="s">
        <v>161</v>
      </c>
      <c r="D270" s="141" t="s">
        <v>55</v>
      </c>
      <c r="E270" s="24" t="s">
        <v>56</v>
      </c>
      <c r="F270" s="25">
        <v>43874</v>
      </c>
      <c r="G270" s="26">
        <v>0.42</v>
      </c>
      <c r="H270" s="25">
        <v>43959</v>
      </c>
      <c r="I270" s="26">
        <v>0.42</v>
      </c>
      <c r="J270" s="25">
        <v>44029</v>
      </c>
      <c r="K270" s="26">
        <v>0.42</v>
      </c>
      <c r="L270" s="25">
        <v>44120</v>
      </c>
      <c r="M270" s="81">
        <v>0.43</v>
      </c>
      <c r="N270" s="27"/>
      <c r="O270" s="26"/>
      <c r="P270" s="26"/>
      <c r="Q270" s="26"/>
      <c r="R270" s="26"/>
      <c r="S270" s="26"/>
      <c r="T270" s="28">
        <f t="shared" si="32"/>
        <v>1.69</v>
      </c>
      <c r="U270" s="38"/>
    </row>
    <row r="271" spans="1:21" x14ac:dyDescent="0.25">
      <c r="B271" s="140" t="s">
        <v>577</v>
      </c>
      <c r="C271" s="146" t="s">
        <v>604</v>
      </c>
      <c r="D271" s="141" t="s">
        <v>55</v>
      </c>
      <c r="E271" s="24" t="s">
        <v>56</v>
      </c>
      <c r="F271" s="25">
        <v>43852</v>
      </c>
      <c r="G271" s="26">
        <v>0.5</v>
      </c>
      <c r="H271" s="25">
        <v>43943</v>
      </c>
      <c r="I271" s="26">
        <v>0.5</v>
      </c>
      <c r="J271" s="25">
        <v>44034</v>
      </c>
      <c r="K271" s="26">
        <v>0.5</v>
      </c>
      <c r="L271" s="25"/>
      <c r="M271" s="81"/>
      <c r="N271" s="27"/>
      <c r="O271" s="26"/>
      <c r="P271" s="26"/>
      <c r="Q271" s="26"/>
      <c r="R271" s="26"/>
      <c r="S271" s="26"/>
      <c r="T271" s="28">
        <f t="shared" si="32"/>
        <v>1.5</v>
      </c>
    </row>
    <row r="272" spans="1:21" x14ac:dyDescent="0.25">
      <c r="B272" s="140" t="s">
        <v>192</v>
      </c>
      <c r="C272" s="146" t="s">
        <v>193</v>
      </c>
      <c r="D272" s="141" t="s">
        <v>55</v>
      </c>
      <c r="E272" s="24" t="s">
        <v>56</v>
      </c>
      <c r="F272" s="25">
        <v>43874</v>
      </c>
      <c r="G272" s="26">
        <v>0.94499999999999995</v>
      </c>
      <c r="H272" s="25">
        <v>44056</v>
      </c>
      <c r="I272" s="26">
        <v>0.96499999999999997</v>
      </c>
      <c r="J272" s="25"/>
      <c r="K272" s="26"/>
      <c r="L272" s="25"/>
      <c r="M272" s="81"/>
      <c r="N272" s="27"/>
      <c r="O272" s="26"/>
      <c r="P272" s="26"/>
      <c r="Q272" s="26"/>
      <c r="R272" s="26"/>
      <c r="S272" s="26"/>
      <c r="T272" s="28">
        <f t="shared" si="32"/>
        <v>1.91</v>
      </c>
    </row>
    <row r="273" spans="1:21" x14ac:dyDescent="0.25">
      <c r="B273" s="140" t="s">
        <v>575</v>
      </c>
      <c r="C273" s="146" t="s">
        <v>602</v>
      </c>
      <c r="D273" s="141" t="s">
        <v>55</v>
      </c>
      <c r="E273" s="24" t="s">
        <v>56</v>
      </c>
      <c r="F273" s="25">
        <v>43874</v>
      </c>
      <c r="G273" s="26">
        <v>0.74</v>
      </c>
      <c r="H273" s="25">
        <v>43965</v>
      </c>
      <c r="I273" s="26">
        <v>0.74</v>
      </c>
      <c r="J273" s="25">
        <v>44056</v>
      </c>
      <c r="K273" s="26">
        <v>0.74</v>
      </c>
      <c r="L273" s="25"/>
      <c r="M273" s="81"/>
      <c r="N273" s="27"/>
      <c r="O273" s="26"/>
      <c r="P273" s="26"/>
      <c r="Q273" s="26"/>
      <c r="R273" s="26"/>
      <c r="S273" s="26"/>
      <c r="T273" s="28">
        <f t="shared" si="32"/>
        <v>2.2199999999999998</v>
      </c>
    </row>
    <row r="274" spans="1:21" x14ac:dyDescent="0.25">
      <c r="A274" s="35"/>
      <c r="B274" s="140" t="s">
        <v>223</v>
      </c>
      <c r="C274" s="146" t="s">
        <v>224</v>
      </c>
      <c r="D274" s="141" t="s">
        <v>55</v>
      </c>
      <c r="E274" s="24" t="s">
        <v>56</v>
      </c>
      <c r="F274" s="25">
        <v>43871</v>
      </c>
      <c r="G274" s="26">
        <v>0.87</v>
      </c>
      <c r="H274" s="25">
        <v>43963</v>
      </c>
      <c r="I274" s="26">
        <v>0.87</v>
      </c>
      <c r="J274" s="25">
        <v>44055</v>
      </c>
      <c r="K274" s="26">
        <v>0.87</v>
      </c>
      <c r="L274" s="25"/>
      <c r="M274" s="81"/>
      <c r="N274" s="27"/>
      <c r="O274" s="26"/>
      <c r="P274" s="26"/>
      <c r="Q274" s="26"/>
      <c r="R274" s="26"/>
      <c r="S274" s="26"/>
      <c r="T274" s="28">
        <f t="shared" si="32"/>
        <v>2.61</v>
      </c>
      <c r="U274" s="38"/>
    </row>
    <row r="275" spans="1:21" x14ac:dyDescent="0.25">
      <c r="A275" s="35"/>
      <c r="B275" s="140" t="s">
        <v>227</v>
      </c>
      <c r="C275" s="146" t="s">
        <v>228</v>
      </c>
      <c r="D275" s="141" t="s">
        <v>55</v>
      </c>
      <c r="E275" s="24" t="s">
        <v>56</v>
      </c>
      <c r="F275" s="25">
        <v>43859</v>
      </c>
      <c r="G275" s="26">
        <v>0.15</v>
      </c>
      <c r="H275" s="25"/>
      <c r="I275" s="26"/>
      <c r="J275" s="25"/>
      <c r="K275" s="26"/>
      <c r="L275" s="25"/>
      <c r="M275" s="81"/>
      <c r="N275" s="27"/>
      <c r="O275" s="26"/>
      <c r="P275" s="26"/>
      <c r="Q275" s="26"/>
      <c r="R275" s="26"/>
      <c r="S275" s="26"/>
      <c r="T275" s="28">
        <f t="shared" si="32"/>
        <v>0.15</v>
      </c>
      <c r="U275" s="38"/>
    </row>
    <row r="276" spans="1:21" x14ac:dyDescent="0.25">
      <c r="B276" s="140" t="s">
        <v>240</v>
      </c>
      <c r="C276" s="146" t="s">
        <v>241</v>
      </c>
      <c r="D276" s="141" t="s">
        <v>55</v>
      </c>
      <c r="E276" s="24" t="s">
        <v>56</v>
      </c>
      <c r="F276" s="25">
        <v>43896</v>
      </c>
      <c r="G276" s="26">
        <v>0.01</v>
      </c>
      <c r="H276" s="25">
        <v>44008</v>
      </c>
      <c r="I276" s="26">
        <v>0.01</v>
      </c>
      <c r="J276" s="25">
        <v>44099</v>
      </c>
      <c r="K276" s="26">
        <v>0.01</v>
      </c>
      <c r="L276" s="25"/>
      <c r="M276" s="81"/>
      <c r="N276" s="27"/>
      <c r="O276" s="26"/>
      <c r="P276" s="26"/>
      <c r="Q276" s="26"/>
      <c r="R276" s="26"/>
      <c r="S276" s="26"/>
      <c r="T276" s="28">
        <f t="shared" si="32"/>
        <v>0.03</v>
      </c>
    </row>
    <row r="277" spans="1:21" x14ac:dyDescent="0.25">
      <c r="B277" s="140" t="s">
        <v>246</v>
      </c>
      <c r="C277" s="146" t="s">
        <v>247</v>
      </c>
      <c r="D277" s="141" t="s">
        <v>55</v>
      </c>
      <c r="E277" s="24" t="s">
        <v>56</v>
      </c>
      <c r="F277" s="25">
        <v>43895</v>
      </c>
      <c r="G277" s="26">
        <v>0.38</v>
      </c>
      <c r="H277" s="25"/>
      <c r="I277" s="26"/>
      <c r="J277" s="25"/>
      <c r="K277" s="26"/>
      <c r="L277" s="25"/>
      <c r="M277" s="81"/>
      <c r="N277" s="27"/>
      <c r="O277" s="26"/>
      <c r="P277" s="26"/>
      <c r="Q277" s="26"/>
      <c r="R277" s="26"/>
      <c r="S277" s="26"/>
      <c r="T277" s="28">
        <f t="shared" si="32"/>
        <v>0.38</v>
      </c>
    </row>
    <row r="278" spans="1:21" x14ac:dyDescent="0.25">
      <c r="B278" s="140" t="s">
        <v>567</v>
      </c>
      <c r="C278" s="146" t="s">
        <v>594</v>
      </c>
      <c r="D278" s="141" t="s">
        <v>55</v>
      </c>
      <c r="E278" s="24" t="s">
        <v>56</v>
      </c>
      <c r="F278" s="25">
        <v>43902</v>
      </c>
      <c r="G278" s="26">
        <v>0.68</v>
      </c>
      <c r="H278" s="25">
        <v>43993</v>
      </c>
      <c r="I278" s="26">
        <v>0.68</v>
      </c>
      <c r="J278" s="25">
        <v>44088</v>
      </c>
      <c r="K278" s="26">
        <v>0.68</v>
      </c>
      <c r="L278" s="25"/>
      <c r="M278" s="81"/>
      <c r="N278" s="27"/>
      <c r="O278" s="26"/>
      <c r="P278" s="26"/>
      <c r="Q278" s="26"/>
      <c r="R278" s="26"/>
      <c r="S278" s="26"/>
      <c r="T278" s="28">
        <f t="shared" si="32"/>
        <v>2.04</v>
      </c>
    </row>
    <row r="279" spans="1:21" x14ac:dyDescent="0.25">
      <c r="B279" s="140" t="s">
        <v>570</v>
      </c>
      <c r="C279" s="146" t="s">
        <v>597</v>
      </c>
      <c r="D279" s="141" t="s">
        <v>55</v>
      </c>
      <c r="E279" s="24" t="s">
        <v>56</v>
      </c>
      <c r="F279" s="25">
        <v>43889</v>
      </c>
      <c r="G279" s="26">
        <v>1.25</v>
      </c>
      <c r="H279" s="25">
        <v>43980</v>
      </c>
      <c r="I279" s="26">
        <v>1.25</v>
      </c>
      <c r="J279" s="25">
        <v>44074</v>
      </c>
      <c r="K279" s="26">
        <v>1.25</v>
      </c>
      <c r="L279" s="25"/>
      <c r="M279" s="81"/>
      <c r="N279" s="27"/>
      <c r="O279" s="26"/>
      <c r="P279" s="26"/>
      <c r="Q279" s="26"/>
      <c r="R279" s="26"/>
      <c r="S279" s="26"/>
      <c r="T279" s="28">
        <f t="shared" si="32"/>
        <v>3.75</v>
      </c>
    </row>
    <row r="280" spans="1:21" x14ac:dyDescent="0.25">
      <c r="B280" s="140" t="s">
        <v>262</v>
      </c>
      <c r="C280" s="146" t="s">
        <v>263</v>
      </c>
      <c r="D280" s="141" t="s">
        <v>55</v>
      </c>
      <c r="E280" s="24" t="s">
        <v>56</v>
      </c>
      <c r="F280" s="25">
        <v>43901</v>
      </c>
      <c r="G280" s="26">
        <v>1.5</v>
      </c>
      <c r="H280" s="25">
        <v>43985</v>
      </c>
      <c r="I280" s="26">
        <v>1.5</v>
      </c>
      <c r="J280" s="25">
        <v>44076</v>
      </c>
      <c r="K280" s="26">
        <v>1.5</v>
      </c>
      <c r="L280" s="25"/>
      <c r="M280" s="81"/>
      <c r="N280" s="27"/>
      <c r="O280" s="26"/>
      <c r="P280" s="26"/>
      <c r="Q280" s="26"/>
      <c r="R280" s="26"/>
      <c r="S280" s="26"/>
      <c r="T280" s="28">
        <f t="shared" si="32"/>
        <v>4.5</v>
      </c>
    </row>
    <row r="281" spans="1:21" x14ac:dyDescent="0.25">
      <c r="B281" s="140" t="s">
        <v>683</v>
      </c>
      <c r="C281" s="146" t="s">
        <v>592</v>
      </c>
      <c r="D281" s="141" t="s">
        <v>55</v>
      </c>
      <c r="E281" s="24" t="s">
        <v>56</v>
      </c>
      <c r="F281" s="25">
        <v>43888</v>
      </c>
      <c r="G281" s="26">
        <v>0.9</v>
      </c>
      <c r="H281" s="25">
        <v>43965</v>
      </c>
      <c r="I281" s="26">
        <v>0.9</v>
      </c>
      <c r="J281" s="25">
        <v>44056</v>
      </c>
      <c r="K281" s="26">
        <v>0.9</v>
      </c>
      <c r="L281" s="25"/>
      <c r="M281" s="26"/>
      <c r="N281" s="27"/>
      <c r="O281" s="26"/>
      <c r="P281" s="26"/>
      <c r="Q281" s="26"/>
      <c r="R281" s="26"/>
      <c r="S281" s="26"/>
      <c r="T281" s="28">
        <f t="shared" si="32"/>
        <v>2.7</v>
      </c>
    </row>
    <row r="282" spans="1:21" x14ac:dyDescent="0.25">
      <c r="B282" s="140" t="s">
        <v>553</v>
      </c>
      <c r="C282" s="146" t="s">
        <v>580</v>
      </c>
      <c r="D282" s="141" t="s">
        <v>55</v>
      </c>
      <c r="E282" s="24" t="s">
        <v>56</v>
      </c>
      <c r="F282" s="25">
        <v>43868</v>
      </c>
      <c r="G282" s="26">
        <v>1.62</v>
      </c>
      <c r="H282" s="25">
        <v>43958</v>
      </c>
      <c r="I282" s="26">
        <v>1.63</v>
      </c>
      <c r="J282" s="25">
        <v>44050</v>
      </c>
      <c r="K282" s="26">
        <v>1.63</v>
      </c>
      <c r="L282" s="25"/>
      <c r="M282" s="81"/>
      <c r="N282" s="27"/>
      <c r="O282" s="26"/>
      <c r="P282" s="26"/>
      <c r="Q282" s="26"/>
      <c r="R282" s="26"/>
      <c r="S282" s="26"/>
      <c r="T282" s="28">
        <f t="shared" si="32"/>
        <v>4.88</v>
      </c>
    </row>
    <row r="283" spans="1:21" x14ac:dyDescent="0.25">
      <c r="B283" s="140" t="s">
        <v>612</v>
      </c>
      <c r="C283" s="146" t="s">
        <v>275</v>
      </c>
      <c r="D283" s="141" t="s">
        <v>55</v>
      </c>
      <c r="E283" s="24" t="s">
        <v>56</v>
      </c>
      <c r="F283" s="25">
        <v>43867</v>
      </c>
      <c r="G283" s="26">
        <v>0.33</v>
      </c>
      <c r="H283" s="25">
        <v>43957</v>
      </c>
      <c r="I283" s="26">
        <v>0.33</v>
      </c>
      <c r="J283" s="25">
        <v>44049</v>
      </c>
      <c r="K283" s="26">
        <v>0.33</v>
      </c>
      <c r="L283" s="25"/>
      <c r="M283" s="81"/>
      <c r="N283" s="27"/>
      <c r="O283" s="26"/>
      <c r="P283" s="26"/>
      <c r="Q283" s="26"/>
      <c r="R283" s="26"/>
      <c r="S283" s="26"/>
      <c r="T283" s="28">
        <f t="shared" si="32"/>
        <v>0.99</v>
      </c>
    </row>
    <row r="284" spans="1:21" x14ac:dyDescent="0.25">
      <c r="A284" s="35"/>
      <c r="B284" s="140" t="s">
        <v>280</v>
      </c>
      <c r="C284" s="146" t="s">
        <v>281</v>
      </c>
      <c r="D284" s="141" t="s">
        <v>55</v>
      </c>
      <c r="E284" s="24" t="s">
        <v>56</v>
      </c>
      <c r="F284" s="25">
        <v>43885</v>
      </c>
      <c r="G284" s="26">
        <v>0.95</v>
      </c>
      <c r="H284" s="25">
        <v>43973</v>
      </c>
      <c r="I284" s="26">
        <v>1.01</v>
      </c>
      <c r="J284" s="25">
        <v>44067</v>
      </c>
      <c r="K284" s="26">
        <v>1.01</v>
      </c>
      <c r="L284" s="25"/>
      <c r="M284" s="81"/>
      <c r="N284" s="27"/>
      <c r="O284" s="26"/>
      <c r="P284" s="26"/>
      <c r="Q284" s="26"/>
      <c r="R284" s="26"/>
      <c r="S284" s="26"/>
      <c r="T284" s="28">
        <f t="shared" si="32"/>
        <v>2.9699999999999998</v>
      </c>
      <c r="U284" s="38"/>
    </row>
    <row r="285" spans="1:21" x14ac:dyDescent="0.25">
      <c r="A285" s="137"/>
      <c r="B285" s="140" t="s">
        <v>282</v>
      </c>
      <c r="C285" s="146" t="s">
        <v>283</v>
      </c>
      <c r="D285" s="141" t="s">
        <v>55</v>
      </c>
      <c r="E285" s="24" t="s">
        <v>56</v>
      </c>
      <c r="F285" s="25">
        <v>43924</v>
      </c>
      <c r="G285" s="26">
        <v>0.9</v>
      </c>
      <c r="H285" s="25">
        <v>44014</v>
      </c>
      <c r="I285" s="26">
        <v>0.9</v>
      </c>
      <c r="J285" s="25">
        <v>44109</v>
      </c>
      <c r="K285" s="26">
        <v>0.9</v>
      </c>
      <c r="L285" s="25"/>
      <c r="M285" s="81"/>
      <c r="N285" s="27"/>
      <c r="O285" s="26"/>
      <c r="P285" s="26"/>
      <c r="Q285" s="26"/>
      <c r="R285" s="26"/>
      <c r="S285" s="26"/>
      <c r="T285" s="28">
        <f t="shared" ref="T285:T309" si="33">G285+I285+K285+M285+O285</f>
        <v>2.7</v>
      </c>
      <c r="U285" s="137"/>
    </row>
    <row r="286" spans="1:21" x14ac:dyDescent="0.25">
      <c r="B286" s="140" t="s">
        <v>562</v>
      </c>
      <c r="C286" s="146" t="s">
        <v>589</v>
      </c>
      <c r="D286" s="141" t="s">
        <v>55</v>
      </c>
      <c r="E286" s="24" t="s">
        <v>56</v>
      </c>
      <c r="F286" s="25">
        <v>43929</v>
      </c>
      <c r="G286" s="26">
        <v>0.4</v>
      </c>
      <c r="H286" s="25">
        <v>44020</v>
      </c>
      <c r="I286" s="26">
        <v>0.4</v>
      </c>
      <c r="J286" s="25">
        <v>44112</v>
      </c>
      <c r="K286" s="26">
        <v>0.4</v>
      </c>
      <c r="L286" s="25"/>
      <c r="M286" s="81"/>
      <c r="N286" s="27"/>
      <c r="O286" s="26"/>
      <c r="P286" s="26"/>
      <c r="Q286" s="26"/>
      <c r="R286" s="26"/>
      <c r="S286" s="26"/>
      <c r="T286" s="28">
        <f t="shared" si="33"/>
        <v>1.2000000000000002</v>
      </c>
    </row>
    <row r="287" spans="1:21" x14ac:dyDescent="0.25">
      <c r="B287" s="140" t="s">
        <v>561</v>
      </c>
      <c r="C287" s="146" t="s">
        <v>588</v>
      </c>
      <c r="D287" s="141" t="s">
        <v>55</v>
      </c>
      <c r="E287" s="24" t="s">
        <v>56</v>
      </c>
      <c r="F287" s="25">
        <v>43889</v>
      </c>
      <c r="G287" s="26">
        <v>1.25</v>
      </c>
      <c r="H287" s="25">
        <v>43980</v>
      </c>
      <c r="I287" s="26">
        <v>1.25</v>
      </c>
      <c r="J287" s="25">
        <v>44074</v>
      </c>
      <c r="K287" s="26">
        <v>1.25</v>
      </c>
      <c r="L287" s="25"/>
      <c r="M287" s="81"/>
      <c r="N287" s="27"/>
      <c r="O287" s="26"/>
      <c r="P287" s="26"/>
      <c r="Q287" s="26"/>
      <c r="R287" s="26"/>
      <c r="S287" s="26"/>
      <c r="T287" s="28">
        <f t="shared" si="33"/>
        <v>3.75</v>
      </c>
    </row>
    <row r="288" spans="1:21" x14ac:dyDescent="0.25">
      <c r="B288" s="140" t="s">
        <v>558</v>
      </c>
      <c r="C288" s="146" t="s">
        <v>585</v>
      </c>
      <c r="D288" s="141" t="s">
        <v>55</v>
      </c>
      <c r="E288" s="24" t="s">
        <v>56</v>
      </c>
      <c r="F288" s="25">
        <v>43916</v>
      </c>
      <c r="G288" s="26">
        <v>0.54</v>
      </c>
      <c r="H288" s="25">
        <v>44007</v>
      </c>
      <c r="I288" s="26">
        <v>0.57999999999999996</v>
      </c>
      <c r="J288" s="25">
        <v>44098</v>
      </c>
      <c r="K288" s="26">
        <v>0.57999999999999996</v>
      </c>
      <c r="L288" s="25"/>
      <c r="M288" s="81"/>
      <c r="N288" s="27"/>
      <c r="O288" s="26"/>
      <c r="P288" s="26"/>
      <c r="Q288" s="26"/>
      <c r="R288" s="26"/>
      <c r="S288" s="26"/>
      <c r="T288" s="28">
        <f t="shared" si="33"/>
        <v>1.7000000000000002</v>
      </c>
    </row>
    <row r="289" spans="2:20" x14ac:dyDescent="0.25">
      <c r="B289" s="140" t="s">
        <v>324</v>
      </c>
      <c r="C289" s="146" t="s">
        <v>325</v>
      </c>
      <c r="D289" s="141" t="s">
        <v>55</v>
      </c>
      <c r="E289" s="24" t="s">
        <v>56</v>
      </c>
      <c r="F289" s="25">
        <v>43903</v>
      </c>
      <c r="G289" s="26">
        <v>0.61</v>
      </c>
      <c r="H289" s="25">
        <v>43994</v>
      </c>
      <c r="I289" s="26">
        <v>0.61</v>
      </c>
      <c r="J289" s="25">
        <v>44088</v>
      </c>
      <c r="K289" s="26">
        <v>0.61</v>
      </c>
      <c r="L289" s="25"/>
      <c r="M289" s="81"/>
      <c r="N289" s="27"/>
      <c r="O289" s="26"/>
      <c r="P289" s="26"/>
      <c r="Q289" s="26"/>
      <c r="R289" s="26"/>
      <c r="S289" s="26"/>
      <c r="T289" s="28">
        <f t="shared" si="33"/>
        <v>1.83</v>
      </c>
    </row>
    <row r="290" spans="2:20" x14ac:dyDescent="0.25">
      <c r="B290" s="140" t="s">
        <v>331</v>
      </c>
      <c r="C290" s="146" t="s">
        <v>332</v>
      </c>
      <c r="D290" s="141" t="s">
        <v>55</v>
      </c>
      <c r="E290" s="24" t="s">
        <v>56</v>
      </c>
      <c r="F290" s="25">
        <v>43880</v>
      </c>
      <c r="G290" s="26">
        <v>0.51</v>
      </c>
      <c r="H290" s="25">
        <v>43971</v>
      </c>
      <c r="I290" s="26">
        <v>0.51</v>
      </c>
      <c r="J290" s="25">
        <v>44062</v>
      </c>
      <c r="K290" s="26">
        <v>0.51</v>
      </c>
      <c r="L290" s="25"/>
      <c r="M290" s="81"/>
      <c r="N290" s="27"/>
      <c r="O290" s="26"/>
      <c r="P290" s="26"/>
      <c r="Q290" s="26"/>
      <c r="R290" s="26"/>
      <c r="S290" s="26"/>
      <c r="T290" s="28">
        <f t="shared" si="33"/>
        <v>1.53</v>
      </c>
    </row>
    <row r="291" spans="2:20" x14ac:dyDescent="0.25">
      <c r="B291" s="140" t="s">
        <v>555</v>
      </c>
      <c r="C291" s="146" t="s">
        <v>582</v>
      </c>
      <c r="D291" s="152" t="s">
        <v>55</v>
      </c>
      <c r="E291" s="72" t="s">
        <v>56</v>
      </c>
      <c r="F291" s="25">
        <v>43929</v>
      </c>
      <c r="G291" s="26">
        <v>0.24</v>
      </c>
      <c r="H291" s="25">
        <v>44026</v>
      </c>
      <c r="I291" s="26">
        <v>0.24</v>
      </c>
      <c r="J291" s="25">
        <v>44111</v>
      </c>
      <c r="K291" s="26">
        <v>0.24</v>
      </c>
      <c r="L291" s="25"/>
      <c r="M291" s="81"/>
      <c r="N291" s="27"/>
      <c r="O291" s="26"/>
      <c r="P291" s="26"/>
      <c r="Q291" s="26"/>
      <c r="R291" s="26"/>
      <c r="S291" s="26"/>
      <c r="T291" s="28">
        <f t="shared" si="33"/>
        <v>0.72</v>
      </c>
    </row>
    <row r="292" spans="2:20" x14ac:dyDescent="0.25">
      <c r="B292" s="140" t="s">
        <v>551</v>
      </c>
      <c r="C292" s="146" t="s">
        <v>578</v>
      </c>
      <c r="D292" s="141" t="s">
        <v>55</v>
      </c>
      <c r="E292" s="24" t="s">
        <v>56</v>
      </c>
      <c r="F292" s="25">
        <v>43895</v>
      </c>
      <c r="G292" s="26">
        <v>0.95499999999999996</v>
      </c>
      <c r="H292" s="25">
        <v>43986</v>
      </c>
      <c r="I292" s="26">
        <v>1.0225</v>
      </c>
      <c r="J292" s="25">
        <v>44077</v>
      </c>
      <c r="K292" s="26">
        <v>1.0225</v>
      </c>
      <c r="L292" s="25"/>
      <c r="M292" s="26"/>
      <c r="N292" s="27"/>
      <c r="O292" s="26"/>
      <c r="P292" s="26"/>
      <c r="Q292" s="26"/>
      <c r="R292" s="26"/>
      <c r="S292" s="26"/>
      <c r="T292" s="28">
        <f t="shared" si="33"/>
        <v>3</v>
      </c>
    </row>
    <row r="293" spans="2:20" x14ac:dyDescent="0.25">
      <c r="B293" s="140" t="s">
        <v>363</v>
      </c>
      <c r="C293" s="146" t="s">
        <v>364</v>
      </c>
      <c r="D293" s="141" t="s">
        <v>55</v>
      </c>
      <c r="E293" s="24" t="s">
        <v>56</v>
      </c>
      <c r="F293" s="25">
        <v>43860</v>
      </c>
      <c r="G293" s="26">
        <v>0.38</v>
      </c>
      <c r="H293" s="25">
        <v>44017</v>
      </c>
      <c r="I293" s="26">
        <v>0.38</v>
      </c>
      <c r="J293" s="25">
        <v>44042</v>
      </c>
      <c r="K293" s="26">
        <v>0.38</v>
      </c>
      <c r="L293" s="25"/>
      <c r="M293" s="26"/>
      <c r="N293" s="27"/>
      <c r="O293" s="26"/>
      <c r="P293" s="26"/>
      <c r="Q293" s="26"/>
      <c r="R293" s="26"/>
      <c r="S293" s="26"/>
      <c r="T293" s="28">
        <f t="shared" si="33"/>
        <v>1.1400000000000001</v>
      </c>
    </row>
    <row r="294" spans="2:20" x14ac:dyDescent="0.25">
      <c r="B294" s="140" t="s">
        <v>606</v>
      </c>
      <c r="C294" s="146" t="s">
        <v>365</v>
      </c>
      <c r="D294" s="141" t="s">
        <v>55</v>
      </c>
      <c r="E294" s="24" t="s">
        <v>56</v>
      </c>
      <c r="F294" s="25">
        <v>43910</v>
      </c>
      <c r="G294" s="26">
        <v>1.17</v>
      </c>
      <c r="H294" s="25">
        <v>44001</v>
      </c>
      <c r="I294" s="26">
        <v>1.17</v>
      </c>
      <c r="J294" s="25">
        <v>44097</v>
      </c>
      <c r="K294" s="26">
        <v>1.2</v>
      </c>
      <c r="L294" s="25"/>
      <c r="M294" s="26"/>
      <c r="N294" s="27"/>
      <c r="O294" s="26"/>
      <c r="P294" s="26"/>
      <c r="Q294" s="26"/>
      <c r="R294" s="26"/>
      <c r="S294" s="26"/>
      <c r="T294" s="28">
        <f t="shared" si="33"/>
        <v>3.54</v>
      </c>
    </row>
    <row r="295" spans="2:20" x14ac:dyDescent="0.25">
      <c r="B295" s="140" t="s">
        <v>355</v>
      </c>
      <c r="C295" s="146" t="s">
        <v>356</v>
      </c>
      <c r="D295" s="141" t="s">
        <v>55</v>
      </c>
      <c r="E295" s="24" t="s">
        <v>56</v>
      </c>
      <c r="F295" s="25">
        <v>43853</v>
      </c>
      <c r="G295" s="26">
        <v>0.74590000000000001</v>
      </c>
      <c r="H295" s="25">
        <v>43944</v>
      </c>
      <c r="I295" s="26">
        <v>0.79069999999999996</v>
      </c>
      <c r="J295" s="25">
        <v>44035</v>
      </c>
      <c r="K295" s="26">
        <v>0.79069999999999996</v>
      </c>
      <c r="L295" s="25"/>
      <c r="M295" s="26"/>
      <c r="N295" s="27"/>
      <c r="O295" s="26"/>
      <c r="P295" s="26"/>
      <c r="Q295" s="26"/>
      <c r="R295" s="26"/>
      <c r="S295" s="26"/>
      <c r="T295" s="28">
        <f t="shared" si="33"/>
        <v>2.3273000000000001</v>
      </c>
    </row>
    <row r="296" spans="2:20" x14ac:dyDescent="0.25">
      <c r="B296" s="140" t="s">
        <v>572</v>
      </c>
      <c r="C296" s="146" t="s">
        <v>599</v>
      </c>
      <c r="D296" s="141" t="s">
        <v>55</v>
      </c>
      <c r="E296" s="24" t="s">
        <v>56</v>
      </c>
      <c r="F296" s="25">
        <v>43894</v>
      </c>
      <c r="G296" s="26">
        <v>0.62</v>
      </c>
      <c r="H296" s="153">
        <v>43985</v>
      </c>
      <c r="I296" s="154">
        <v>0.65</v>
      </c>
      <c r="J296" s="153">
        <v>44076</v>
      </c>
      <c r="K296" s="154">
        <v>0.65</v>
      </c>
      <c r="L296" s="153"/>
      <c r="M296" s="154"/>
      <c r="N296" s="155"/>
      <c r="O296" s="154"/>
      <c r="P296" s="154"/>
      <c r="Q296" s="154"/>
      <c r="R296" s="154"/>
      <c r="S296" s="154"/>
      <c r="T296" s="28">
        <f t="shared" si="33"/>
        <v>1.92</v>
      </c>
    </row>
    <row r="297" spans="2:20" x14ac:dyDescent="0.25">
      <c r="B297" s="140" t="s">
        <v>559</v>
      </c>
      <c r="C297" s="146" t="s">
        <v>586</v>
      </c>
      <c r="D297" s="141" t="s">
        <v>55</v>
      </c>
      <c r="E297" s="24" t="s">
        <v>56</v>
      </c>
      <c r="F297" s="25">
        <v>43872</v>
      </c>
      <c r="G297" s="26">
        <v>0.5</v>
      </c>
      <c r="H297" s="25">
        <v>43984</v>
      </c>
      <c r="I297" s="26">
        <v>0.125</v>
      </c>
      <c r="J297" s="25">
        <v>44075</v>
      </c>
      <c r="K297" s="26">
        <v>0.125</v>
      </c>
      <c r="L297" s="25"/>
      <c r="M297" s="81"/>
      <c r="N297" s="27"/>
      <c r="O297" s="26"/>
      <c r="P297" s="26"/>
      <c r="Q297" s="26"/>
      <c r="R297" s="26"/>
      <c r="S297" s="26"/>
      <c r="T297" s="28">
        <f t="shared" si="33"/>
        <v>0.75</v>
      </c>
    </row>
    <row r="298" spans="2:20" x14ac:dyDescent="0.25">
      <c r="B298" s="140" t="s">
        <v>443</v>
      </c>
      <c r="C298" s="146" t="s">
        <v>444</v>
      </c>
      <c r="D298" s="141" t="s">
        <v>55</v>
      </c>
      <c r="E298" s="24" t="s">
        <v>56</v>
      </c>
      <c r="F298" s="25">
        <v>43875</v>
      </c>
      <c r="G298" s="26">
        <v>0.62</v>
      </c>
      <c r="H298" s="25">
        <v>43966</v>
      </c>
      <c r="I298" s="26">
        <v>0.64</v>
      </c>
      <c r="J298" s="25">
        <v>44057</v>
      </c>
      <c r="K298" s="26">
        <v>0.64</v>
      </c>
      <c r="L298" s="25"/>
      <c r="M298" s="81"/>
      <c r="N298" s="27"/>
      <c r="O298" s="26"/>
      <c r="P298" s="26"/>
      <c r="Q298" s="26"/>
      <c r="R298" s="26"/>
      <c r="S298" s="26"/>
      <c r="T298" s="28">
        <f t="shared" si="33"/>
        <v>1.9</v>
      </c>
    </row>
    <row r="299" spans="2:20" x14ac:dyDescent="0.25">
      <c r="B299" s="140" t="s">
        <v>571</v>
      </c>
      <c r="C299" s="146" t="s">
        <v>598</v>
      </c>
      <c r="D299" s="141" t="s">
        <v>55</v>
      </c>
      <c r="E299" s="24" t="s">
        <v>56</v>
      </c>
      <c r="F299" s="25">
        <v>44049</v>
      </c>
      <c r="G299" s="26">
        <v>0.41</v>
      </c>
      <c r="H299" s="25"/>
      <c r="I299" s="26"/>
      <c r="J299" s="25"/>
      <c r="K299" s="26"/>
      <c r="L299" s="25"/>
      <c r="M299" s="81"/>
      <c r="N299" s="27"/>
      <c r="O299" s="26"/>
      <c r="P299" s="26"/>
      <c r="Q299" s="26"/>
      <c r="R299" s="26"/>
      <c r="S299" s="26"/>
      <c r="T299" s="28">
        <f t="shared" si="33"/>
        <v>0.41</v>
      </c>
    </row>
    <row r="300" spans="2:20" x14ac:dyDescent="0.25">
      <c r="B300" s="140" t="s">
        <v>576</v>
      </c>
      <c r="C300" s="146" t="s">
        <v>603</v>
      </c>
      <c r="D300" s="141" t="s">
        <v>55</v>
      </c>
      <c r="E300" s="24" t="s">
        <v>56</v>
      </c>
      <c r="F300" s="25">
        <v>43860</v>
      </c>
      <c r="G300" s="26">
        <v>0.9</v>
      </c>
      <c r="H300" s="25">
        <v>43952</v>
      </c>
      <c r="I300" s="26">
        <v>0.9</v>
      </c>
      <c r="J300" s="25">
        <v>44042</v>
      </c>
      <c r="K300" s="26">
        <v>0.9</v>
      </c>
      <c r="L300" s="25"/>
      <c r="M300" s="81"/>
      <c r="N300" s="27"/>
      <c r="O300" s="26"/>
      <c r="P300" s="26"/>
      <c r="Q300" s="26"/>
      <c r="R300" s="26"/>
      <c r="S300" s="26"/>
      <c r="T300" s="28">
        <f t="shared" si="33"/>
        <v>2.7</v>
      </c>
    </row>
    <row r="301" spans="2:20" x14ac:dyDescent="0.25">
      <c r="B301" s="140" t="s">
        <v>569</v>
      </c>
      <c r="C301" s="146" t="s">
        <v>596</v>
      </c>
      <c r="D301" s="141" t="s">
        <v>55</v>
      </c>
      <c r="E301" s="24" t="s">
        <v>56</v>
      </c>
      <c r="F301" s="25">
        <v>43979</v>
      </c>
      <c r="G301" s="26">
        <v>0.97</v>
      </c>
      <c r="H301" s="25">
        <v>44071</v>
      </c>
      <c r="I301" s="26">
        <v>0.97</v>
      </c>
      <c r="J301" s="25"/>
      <c r="K301" s="26"/>
      <c r="L301" s="25"/>
      <c r="M301" s="81"/>
      <c r="N301" s="27"/>
      <c r="O301" s="26"/>
      <c r="P301" s="26"/>
      <c r="Q301" s="26"/>
      <c r="R301" s="26"/>
      <c r="S301" s="26"/>
      <c r="T301" s="28">
        <f t="shared" si="33"/>
        <v>1.94</v>
      </c>
    </row>
    <row r="302" spans="2:20" x14ac:dyDescent="0.25">
      <c r="B302" s="140" t="s">
        <v>698</v>
      </c>
      <c r="C302" s="146" t="s">
        <v>600</v>
      </c>
      <c r="D302" s="141" t="s">
        <v>55</v>
      </c>
      <c r="E302" s="24" t="s">
        <v>56</v>
      </c>
      <c r="F302" s="25">
        <v>44056</v>
      </c>
      <c r="G302" s="26">
        <v>0.47499999999999998</v>
      </c>
      <c r="H302" s="25"/>
      <c r="I302" s="26"/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33"/>
        <v>0.47499999999999998</v>
      </c>
    </row>
    <row r="303" spans="2:20" x14ac:dyDescent="0.25">
      <c r="B303" s="140" t="s">
        <v>552</v>
      </c>
      <c r="C303" s="146" t="s">
        <v>579</v>
      </c>
      <c r="D303" s="141" t="s">
        <v>55</v>
      </c>
      <c r="E303" s="24" t="s">
        <v>56</v>
      </c>
      <c r="F303" s="25">
        <v>43903</v>
      </c>
      <c r="G303" s="26">
        <v>1.08</v>
      </c>
      <c r="H303" s="25">
        <v>44001</v>
      </c>
      <c r="I303" s="26">
        <v>1.25</v>
      </c>
      <c r="J303" s="25">
        <v>44085</v>
      </c>
      <c r="K303" s="26">
        <v>1.25</v>
      </c>
      <c r="L303" s="25"/>
      <c r="M303" s="81"/>
      <c r="N303" s="27"/>
      <c r="O303" s="26"/>
      <c r="P303" s="26"/>
      <c r="Q303" s="26"/>
      <c r="R303" s="26"/>
      <c r="S303" s="26"/>
      <c r="T303" s="28">
        <f t="shared" si="33"/>
        <v>3.58</v>
      </c>
    </row>
    <row r="304" spans="2:20" x14ac:dyDescent="0.25">
      <c r="B304" s="140" t="s">
        <v>574</v>
      </c>
      <c r="C304" s="146" t="s">
        <v>601</v>
      </c>
      <c r="D304" s="141" t="s">
        <v>55</v>
      </c>
      <c r="E304" s="24" t="s">
        <v>56</v>
      </c>
      <c r="F304" s="25">
        <v>43920</v>
      </c>
      <c r="G304" s="26">
        <v>0.42</v>
      </c>
      <c r="H304" s="25">
        <v>44011</v>
      </c>
      <c r="I304" s="26">
        <v>0.42</v>
      </c>
      <c r="J304" s="25">
        <v>44103</v>
      </c>
      <c r="K304" s="26">
        <v>0.42</v>
      </c>
      <c r="L304" s="25"/>
      <c r="M304" s="26"/>
      <c r="N304" s="27"/>
      <c r="O304" s="26"/>
      <c r="P304" s="26"/>
      <c r="Q304" s="26"/>
      <c r="R304" s="26"/>
      <c r="S304" s="26"/>
      <c r="T304" s="28">
        <f t="shared" si="33"/>
        <v>1.26</v>
      </c>
    </row>
    <row r="305" spans="2:20" x14ac:dyDescent="0.25">
      <c r="B305" s="140" t="s">
        <v>518</v>
      </c>
      <c r="C305" s="146" t="s">
        <v>519</v>
      </c>
      <c r="D305" s="141" t="s">
        <v>55</v>
      </c>
      <c r="E305" s="24" t="s">
        <v>56</v>
      </c>
      <c r="F305" s="25">
        <v>43930</v>
      </c>
      <c r="G305" s="26">
        <v>0.61499999999999999</v>
      </c>
      <c r="H305" s="25">
        <v>44021</v>
      </c>
      <c r="I305" s="26">
        <v>0.61499999999999999</v>
      </c>
      <c r="J305" s="25">
        <v>44112</v>
      </c>
      <c r="K305" s="26">
        <v>0.62749999999999995</v>
      </c>
      <c r="L305" s="25"/>
      <c r="M305" s="81"/>
      <c r="N305" s="27"/>
      <c r="O305" s="26"/>
      <c r="P305" s="26"/>
      <c r="Q305" s="26"/>
      <c r="R305" s="26"/>
      <c r="S305" s="26"/>
      <c r="T305" s="28">
        <f t="shared" si="33"/>
        <v>1.8574999999999999</v>
      </c>
    </row>
    <row r="306" spans="2:20" x14ac:dyDescent="0.25">
      <c r="B306" s="140" t="s">
        <v>522</v>
      </c>
      <c r="C306" s="146" t="s">
        <v>523</v>
      </c>
      <c r="D306" s="141" t="s">
        <v>55</v>
      </c>
      <c r="E306" s="24" t="s">
        <v>56</v>
      </c>
      <c r="F306" s="25">
        <v>43874</v>
      </c>
      <c r="G306" s="26">
        <v>0.3</v>
      </c>
      <c r="H306" s="25">
        <v>43964</v>
      </c>
      <c r="I306" s="26">
        <v>0.3</v>
      </c>
      <c r="J306" s="25">
        <v>44056</v>
      </c>
      <c r="K306" s="26">
        <v>0.3</v>
      </c>
      <c r="L306" s="25"/>
      <c r="M306" s="81"/>
      <c r="N306" s="27"/>
      <c r="O306" s="26"/>
      <c r="P306" s="26"/>
      <c r="Q306" s="26"/>
      <c r="R306" s="26"/>
      <c r="S306" s="26"/>
      <c r="T306" s="28">
        <f t="shared" si="33"/>
        <v>0.89999999999999991</v>
      </c>
    </row>
    <row r="307" spans="2:20" x14ac:dyDescent="0.25">
      <c r="B307" s="140" t="s">
        <v>631</v>
      </c>
      <c r="C307" s="146" t="s">
        <v>587</v>
      </c>
      <c r="D307" s="141" t="s">
        <v>55</v>
      </c>
      <c r="E307" s="24" t="s">
        <v>56</v>
      </c>
      <c r="F307" s="25">
        <v>43909</v>
      </c>
      <c r="G307" s="26">
        <v>0.54</v>
      </c>
      <c r="H307" s="25">
        <v>43958</v>
      </c>
      <c r="I307" s="26">
        <v>0.54</v>
      </c>
      <c r="J307" s="25">
        <v>44056</v>
      </c>
      <c r="K307" s="26">
        <v>0.54</v>
      </c>
      <c r="L307" s="25"/>
      <c r="M307" s="81"/>
      <c r="N307" s="27"/>
      <c r="O307" s="26"/>
      <c r="P307" s="26"/>
      <c r="Q307" s="26"/>
      <c r="R307" s="26"/>
      <c r="S307" s="26"/>
      <c r="T307" s="28">
        <f t="shared" si="33"/>
        <v>1.62</v>
      </c>
    </row>
    <row r="308" spans="2:20" x14ac:dyDescent="0.25">
      <c r="B308" s="140" t="s">
        <v>536</v>
      </c>
      <c r="C308" s="146" t="s">
        <v>537</v>
      </c>
      <c r="D308" s="141" t="s">
        <v>55</v>
      </c>
      <c r="E308" s="24" t="s">
        <v>56</v>
      </c>
      <c r="F308" s="25"/>
      <c r="G308" s="26"/>
      <c r="H308" s="25"/>
      <c r="I308" s="26"/>
      <c r="J308" s="25"/>
      <c r="K308" s="26"/>
      <c r="L308" s="25"/>
      <c r="M308" s="81"/>
      <c r="N308" s="27"/>
      <c r="O308" s="26"/>
      <c r="P308" s="26"/>
      <c r="Q308" s="26"/>
      <c r="R308" s="26"/>
      <c r="S308" s="26"/>
      <c r="T308" s="28">
        <f t="shared" si="33"/>
        <v>0</v>
      </c>
    </row>
    <row r="309" spans="2:20" x14ac:dyDescent="0.25">
      <c r="B309" s="140" t="s">
        <v>538</v>
      </c>
      <c r="C309" s="146" t="s">
        <v>539</v>
      </c>
      <c r="D309" s="141" t="s">
        <v>55</v>
      </c>
      <c r="E309" s="24" t="s">
        <v>56</v>
      </c>
      <c r="F309" s="25">
        <v>43867</v>
      </c>
      <c r="G309" s="26">
        <v>0.51</v>
      </c>
      <c r="H309" s="25">
        <v>43958</v>
      </c>
      <c r="I309" s="26">
        <v>0.51</v>
      </c>
      <c r="J309" s="25">
        <v>44049</v>
      </c>
      <c r="K309" s="26">
        <v>0.1</v>
      </c>
      <c r="L309" s="25"/>
      <c r="M309" s="81"/>
      <c r="N309" s="27"/>
      <c r="O309" s="26"/>
      <c r="P309" s="26"/>
      <c r="Q309" s="26"/>
      <c r="R309" s="26"/>
      <c r="S309" s="26"/>
      <c r="T309" s="28">
        <f t="shared" si="33"/>
        <v>1.1200000000000001</v>
      </c>
    </row>
  </sheetData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Q219:T252 Q108:T154 Q155:R155 Q95:T102 Q103:S103 Q14:T16 Q18:T93 Q104:T106 Q107:S107 Q156:T198 Q199:S199 Q201:T21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C6"/>
  <sheetViews>
    <sheetView workbookViewId="0">
      <selection activeCell="C6" sqref="C6"/>
    </sheetView>
  </sheetViews>
  <sheetFormatPr defaultRowHeight="15" x14ac:dyDescent="0.25"/>
  <sheetData>
    <row r="1" spans="1:3" x14ac:dyDescent="0.25">
      <c r="B1" t="s">
        <v>699</v>
      </c>
      <c r="C1" t="s">
        <v>700</v>
      </c>
    </row>
    <row r="2" spans="1:3" x14ac:dyDescent="0.25">
      <c r="A2" t="s">
        <v>705</v>
      </c>
      <c r="B2" s="167">
        <v>43819</v>
      </c>
      <c r="C2" s="167">
        <v>43850</v>
      </c>
    </row>
    <row r="3" spans="1:3" x14ac:dyDescent="0.25">
      <c r="A3" t="s">
        <v>701</v>
      </c>
      <c r="B3" s="167">
        <v>43910</v>
      </c>
      <c r="C3" s="167"/>
    </row>
    <row r="4" spans="1:3" x14ac:dyDescent="0.25">
      <c r="A4" t="s">
        <v>702</v>
      </c>
      <c r="B4" s="167">
        <v>44001</v>
      </c>
      <c r="C4" s="167"/>
    </row>
    <row r="5" spans="1:3" x14ac:dyDescent="0.25">
      <c r="A5" t="s">
        <v>703</v>
      </c>
      <c r="B5" s="167">
        <v>44092</v>
      </c>
      <c r="C5" s="167"/>
    </row>
    <row r="6" spans="1:3" x14ac:dyDescent="0.25">
      <c r="A6" t="s">
        <v>704</v>
      </c>
      <c r="B6" s="167">
        <v>44183</v>
      </c>
      <c r="C6" s="167">
        <v>44211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85" zoomScale="85" zoomScaleNormal="85" workbookViewId="0">
      <selection activeCell="G86" sqref="G86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618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0" t="s">
        <v>0</v>
      </c>
      <c r="M9" s="200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1" t="s">
        <v>3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0" t="s">
        <v>0</v>
      </c>
      <c r="M9" s="200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1" t="s">
        <v>672</v>
      </c>
      <c r="F11" s="201"/>
      <c r="G11" s="201"/>
      <c r="H11" s="201"/>
      <c r="I11" s="201"/>
      <c r="J11" s="201"/>
      <c r="K11" s="201"/>
      <c r="L11" s="201"/>
      <c r="M11" s="201"/>
      <c r="N11" s="201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0" t="s">
        <v>0</v>
      </c>
      <c r="K9" s="200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1" t="s">
        <v>641</v>
      </c>
      <c r="F11" s="201"/>
      <c r="G11" s="201"/>
      <c r="H11" s="201"/>
      <c r="I11" s="201"/>
      <c r="J11" s="201"/>
      <c r="K11" s="201"/>
      <c r="L11" s="201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628B614-EC24-4FED-8B1F-C4BDE5A35DE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2020_OLD</vt:lpstr>
      <vt:lpstr>2020</vt:lpstr>
      <vt:lpstr>Helper</vt:lpstr>
      <vt:lpstr>EDSP_2019</vt:lpstr>
      <vt:lpstr>EDSP_2018</vt:lpstr>
      <vt:lpstr>EDSP_2017</vt:lpstr>
      <vt:lpstr>EDSP_2016</vt:lpstr>
      <vt:lpstr>ESDP_2015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2020-10-16T06:27:08Z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