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E076CD0D-83BC-43CA-8910-7E0ABEE8C3D8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120" yWindow="-120" windowWidth="29040" windowHeight="176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2" i="16" l="1"/>
  <c r="G26" i="16" l="1"/>
  <c r="G280" i="16"/>
  <c r="G187" i="16"/>
  <c r="G220" i="16"/>
  <c r="G155" i="16" l="1"/>
  <c r="I68" i="16"/>
  <c r="G110" i="16"/>
  <c r="I110" i="16"/>
  <c r="G145" i="16"/>
  <c r="I145" i="16"/>
  <c r="G204" i="16"/>
  <c r="I142" i="16"/>
  <c r="G142" i="16"/>
  <c r="G262" i="16" l="1"/>
  <c r="G215" i="16" l="1"/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1" i="16"/>
  <c r="S131" i="16"/>
  <c r="R131" i="16"/>
  <c r="Q131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5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8" i="16"/>
  <c r="Q269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4" i="16"/>
  <c r="Q245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26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7" i="16"/>
  <c r="Q196" i="16"/>
  <c r="Q198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79" i="16"/>
  <c r="Q178" i="16"/>
  <c r="Q176" i="16"/>
  <c r="Q175" i="16"/>
  <c r="Q174" i="16"/>
  <c r="Q173" i="16"/>
  <c r="Q180" i="16"/>
  <c r="Q76" i="16"/>
  <c r="Q171" i="16"/>
  <c r="Q172" i="16"/>
  <c r="Q169" i="16"/>
  <c r="Q168" i="16"/>
  <c r="Q167" i="16"/>
  <c r="Q166" i="16"/>
  <c r="Q165" i="16"/>
  <c r="Q164" i="16"/>
  <c r="Q163" i="16"/>
  <c r="Q162" i="16"/>
  <c r="Q144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3" i="16"/>
  <c r="Q142" i="16"/>
  <c r="Q141" i="16"/>
  <c r="Q140" i="16"/>
  <c r="Q139" i="16"/>
  <c r="Q138" i="16"/>
  <c r="Q136" i="16"/>
  <c r="Q135" i="16"/>
  <c r="Q137" i="16"/>
  <c r="Q134" i="16"/>
  <c r="Q133" i="16"/>
  <c r="Q132" i="16"/>
  <c r="Q130" i="16"/>
  <c r="Q177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98" i="16"/>
  <c r="Q100" i="16"/>
  <c r="Q99" i="16"/>
  <c r="Q97" i="16"/>
  <c r="Q96" i="16"/>
  <c r="Q95" i="16"/>
  <c r="Q94" i="16"/>
  <c r="Q93" i="16"/>
  <c r="Q91" i="16"/>
  <c r="Q92" i="16"/>
  <c r="Q90" i="16"/>
  <c r="Q89" i="16"/>
  <c r="Q88" i="16"/>
  <c r="Q87" i="16"/>
  <c r="Q86" i="16"/>
  <c r="Q85" i="16"/>
  <c r="Q84" i="16"/>
  <c r="Q170" i="16"/>
  <c r="Q83" i="16"/>
  <c r="Q82" i="16"/>
  <c r="Q81" i="16"/>
  <c r="Q80" i="16"/>
  <c r="Q79" i="16"/>
  <c r="Q78" i="16"/>
  <c r="Q77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Q110" i="16" l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170" i="16"/>
  <c r="S170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2" i="16"/>
  <c r="S92" i="16"/>
  <c r="R91" i="16"/>
  <c r="S91" i="16"/>
  <c r="R93" i="16"/>
  <c r="S93" i="16"/>
  <c r="R94" i="16"/>
  <c r="S94" i="16"/>
  <c r="R95" i="16"/>
  <c r="S95" i="16"/>
  <c r="R96" i="16"/>
  <c r="S96" i="16"/>
  <c r="R97" i="16"/>
  <c r="S97" i="16"/>
  <c r="R99" i="16"/>
  <c r="S99" i="16"/>
  <c r="R100" i="16"/>
  <c r="S100" i="16"/>
  <c r="R98" i="16"/>
  <c r="S98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77" i="16"/>
  <c r="S177" i="16"/>
  <c r="R130" i="16"/>
  <c r="S130" i="16"/>
  <c r="R132" i="16"/>
  <c r="S132" i="16"/>
  <c r="R133" i="16"/>
  <c r="S133" i="16"/>
  <c r="R134" i="16"/>
  <c r="S134" i="16"/>
  <c r="R137" i="16"/>
  <c r="S137" i="16"/>
  <c r="R135" i="16"/>
  <c r="S135" i="16"/>
  <c r="R136" i="16"/>
  <c r="S136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44" i="16"/>
  <c r="S144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2" i="16"/>
  <c r="S172" i="16"/>
  <c r="R171" i="16"/>
  <c r="S171" i="16"/>
  <c r="R76" i="16"/>
  <c r="S76" i="16"/>
  <c r="R180" i="16"/>
  <c r="S180" i="16"/>
  <c r="R173" i="16"/>
  <c r="S173" i="16"/>
  <c r="R174" i="16"/>
  <c r="S174" i="16"/>
  <c r="R175" i="16"/>
  <c r="S175" i="16"/>
  <c r="R176" i="16"/>
  <c r="S176" i="16"/>
  <c r="R178" i="16"/>
  <c r="S178" i="16"/>
  <c r="R179" i="16"/>
  <c r="S179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8" i="16"/>
  <c r="S198" i="16"/>
  <c r="R196" i="16"/>
  <c r="S196" i="16"/>
  <c r="R197" i="16"/>
  <c r="S197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26" i="16"/>
  <c r="S226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5" i="16"/>
  <c r="S245" i="16"/>
  <c r="R244" i="16"/>
  <c r="S244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9" i="16"/>
  <c r="S269" i="16"/>
  <c r="R268" i="16"/>
  <c r="S268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8" i="16"/>
  <c r="T269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4" i="16"/>
  <c r="T245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26" i="16"/>
  <c r="T210" i="16"/>
  <c r="T209" i="16"/>
  <c r="T208" i="16"/>
  <c r="T207" i="16"/>
  <c r="T205" i="16"/>
  <c r="T204" i="16"/>
  <c r="T203" i="16"/>
  <c r="T202" i="16"/>
  <c r="T201" i="16"/>
  <c r="T200" i="16"/>
  <c r="T199" i="16"/>
  <c r="T197" i="16"/>
  <c r="T196" i="16"/>
  <c r="T198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79" i="16"/>
  <c r="T178" i="16"/>
  <c r="T176" i="16"/>
  <c r="T175" i="16"/>
  <c r="T174" i="16"/>
  <c r="T173" i="16"/>
  <c r="T180" i="16"/>
  <c r="T76" i="16"/>
  <c r="T171" i="16"/>
  <c r="T172" i="16"/>
  <c r="T169" i="16"/>
  <c r="T168" i="16"/>
  <c r="T167" i="16"/>
  <c r="T166" i="16"/>
  <c r="T165" i="16"/>
  <c r="T164" i="16"/>
  <c r="T163" i="16"/>
  <c r="T162" i="16"/>
  <c r="T144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3" i="16"/>
  <c r="T142" i="16"/>
  <c r="T141" i="16"/>
  <c r="T140" i="16"/>
  <c r="T139" i="16"/>
  <c r="T138" i="16"/>
  <c r="T136" i="16"/>
  <c r="T137" i="16"/>
  <c r="T134" i="16"/>
  <c r="T133" i="16"/>
  <c r="T132" i="16"/>
  <c r="T130" i="16"/>
  <c r="T177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98" i="16"/>
  <c r="T100" i="16"/>
  <c r="T99" i="16"/>
  <c r="T97" i="16"/>
  <c r="T96" i="16"/>
  <c r="T95" i="16"/>
  <c r="T94" i="16"/>
  <c r="T93" i="16"/>
  <c r="T91" i="16"/>
  <c r="T92" i="16"/>
  <c r="T90" i="16"/>
  <c r="T89" i="16"/>
  <c r="T88" i="16"/>
  <c r="T87" i="16"/>
  <c r="T86" i="16"/>
  <c r="T85" i="16"/>
  <c r="T84" i="16"/>
  <c r="T170" i="16"/>
  <c r="T83" i="16"/>
  <c r="T82" i="16"/>
  <c r="T81" i="16"/>
  <c r="T80" i="16"/>
  <c r="T79" i="16"/>
  <c r="T78" i="16"/>
  <c r="T77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5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<sst xmlns="http://schemas.openxmlformats.org/spreadsheetml/2006/main" count="13252" uniqueCount="962">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</sst>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16" fontId="0" fillId="0" borderId="0" xfId="0" applyNumberFormat="1" applyProtection="1">
      <protection locked="0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251208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80" t="s">
        <v>0</v>
      </c>
      <c r="M9" s="180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1" t="s">
        <v>3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80" t="s">
        <v>0</v>
      </c>
      <c r="M9" s="180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1" t="s">
        <v>672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80" t="s">
        <v>0</v>
      </c>
      <c r="K9" s="180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1" t="s">
        <v>641</v>
      </c>
      <c r="F11" s="181"/>
      <c r="G11" s="181"/>
      <c r="H11" s="181"/>
      <c r="I11" s="181"/>
      <c r="J11" s="181"/>
      <c r="K11" s="181"/>
      <c r="L11" s="181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9" sqref="T9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45471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939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45439</v>
      </c>
      <c r="G14" s="16">
        <v>1.1299999999999999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8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1.1299999999999999</v>
      </c>
      <c r="S14" s="152">
        <f t="shared" ref="S14:S75" si="2">IF(F14&lt;=Exp24Q3,G14,0)+IF(H14&lt;=Exp24Q3,I14,0)+IF(J14&lt;=Exp24Q3,K14,0)+IF(L14&lt;=Exp24Q3,M14,0)+IF(N14&lt;=Exp24Q3,O14,0)</f>
        <v>1.1299999999999999</v>
      </c>
      <c r="T14" s="18">
        <f t="shared" ref="T14:T83" si="3">G14+I14+K14+M14+O14</f>
        <v>1.1299999999999999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45408</v>
      </c>
      <c r="G16" s="16">
        <v>0.89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0.89</v>
      </c>
      <c r="S16" s="152">
        <f t="shared" si="2"/>
        <v>0.89</v>
      </c>
      <c r="T16" s="18">
        <f t="shared" si="3"/>
        <v>0.89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>
        <v>45448</v>
      </c>
      <c r="G17" s="16">
        <v>1.18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1.18</v>
      </c>
      <c r="S17" s="152">
        <f t="shared" si="2"/>
        <v>1.18</v>
      </c>
      <c r="T17" s="18">
        <f t="shared" si="3"/>
        <v>1.18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45442</v>
      </c>
      <c r="G18" s="16">
        <v>3.4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3.4</v>
      </c>
      <c r="S18" s="152">
        <f t="shared" si="2"/>
        <v>3.4</v>
      </c>
      <c r="T18" s="18">
        <f t="shared" si="3"/>
        <v>3.4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45429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45415</v>
      </c>
      <c r="G23" s="16">
        <v>7.66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7.66</v>
      </c>
      <c r="S23" s="152">
        <f t="shared" si="2"/>
        <v>7.66</v>
      </c>
      <c r="T23" s="18">
        <f t="shared" si="3"/>
        <v>7.66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45448</v>
      </c>
      <c r="G24" s="16">
        <v>1.75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1.75</v>
      </c>
      <c r="S24" s="152">
        <f t="shared" si="2"/>
        <v>1.75</v>
      </c>
      <c r="T24" s="18">
        <f t="shared" si="3"/>
        <v>1.75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47">
        <v>45432</v>
      </c>
      <c r="G26" s="148">
        <f>3.2*0.90909091</f>
        <v>2.9090909119999999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2.9090909119999999</v>
      </c>
      <c r="S26" s="152">
        <f t="shared" si="2"/>
        <v>2.9090909119999999</v>
      </c>
      <c r="T26" s="18">
        <f t="shared" si="3"/>
        <v>2.9090909119999999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>
        <v>45411</v>
      </c>
      <c r="I28" s="16">
        <v>0.6</v>
      </c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1.2</v>
      </c>
      <c r="S28" s="152">
        <f t="shared" si="2"/>
        <v>1.2</v>
      </c>
      <c r="T28" s="18">
        <f t="shared" si="3"/>
        <v>1.2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45411</v>
      </c>
      <c r="G29" s="16">
        <v>1.54</v>
      </c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1.54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45408</v>
      </c>
      <c r="G30" s="16">
        <v>7.5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7.5</v>
      </c>
      <c r="S30" s="152">
        <f t="shared" si="2"/>
        <v>7.5</v>
      </c>
      <c r="T30" s="18">
        <f t="shared" si="3"/>
        <v>7.5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45421</v>
      </c>
      <c r="G31" s="16">
        <v>13.8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13.8</v>
      </c>
      <c r="S31" s="152">
        <f t="shared" si="2"/>
        <v>13.8</v>
      </c>
      <c r="T31" s="18">
        <f t="shared" si="3"/>
        <v>13.8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45422</v>
      </c>
      <c r="G34" s="16">
        <v>0.2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0.2</v>
      </c>
      <c r="S34" s="152">
        <f t="shared" si="2"/>
        <v>0.2</v>
      </c>
      <c r="T34" s="18">
        <f t="shared" si="3"/>
        <v>0.2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45415</v>
      </c>
      <c r="G37" s="16">
        <v>0.82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0.82</v>
      </c>
      <c r="S37" s="152">
        <f t="shared" si="2"/>
        <v>0.82</v>
      </c>
      <c r="T37" s="18">
        <f t="shared" si="3"/>
        <v>0.82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45428</v>
      </c>
      <c r="G38" s="16">
        <v>0.25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0.25</v>
      </c>
      <c r="S38" s="152">
        <f t="shared" si="2"/>
        <v>0.25</v>
      </c>
      <c r="T38" s="18">
        <f t="shared" si="3"/>
        <v>0.25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>
        <v>45408</v>
      </c>
      <c r="I39" s="16">
        <v>1.75</v>
      </c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3.2</v>
      </c>
      <c r="S39" s="152">
        <f t="shared" si="2"/>
        <v>3.2</v>
      </c>
      <c r="T39" s="18">
        <f t="shared" si="3"/>
        <v>3.2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>
        <v>45443</v>
      </c>
      <c r="G40" s="16">
        <v>1.81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1.81</v>
      </c>
      <c r="S40" s="152">
        <f t="shared" si="2"/>
        <v>1.81</v>
      </c>
      <c r="T40" s="18">
        <f t="shared" si="3"/>
        <v>1.81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>
        <v>45407</v>
      </c>
      <c r="G41" s="16">
        <v>2.7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2.7</v>
      </c>
      <c r="S41" s="152">
        <f t="shared" si="2"/>
        <v>2.7</v>
      </c>
      <c r="T41" s="18">
        <f t="shared" si="3"/>
        <v>2.7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>
        <v>45407</v>
      </c>
      <c r="G43" s="16">
        <v>1.4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1.4</v>
      </c>
      <c r="S43" s="152">
        <f t="shared" si="2"/>
        <v>1.4</v>
      </c>
      <c r="T43" s="18">
        <f t="shared" si="3"/>
        <v>1.4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>
        <v>45412</v>
      </c>
      <c r="G47" s="16">
        <v>1.98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1.98</v>
      </c>
      <c r="S47" s="152">
        <f t="shared" si="2"/>
        <v>1.98</v>
      </c>
      <c r="T47" s="18">
        <f t="shared" si="3"/>
        <v>1.98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>
        <v>45412</v>
      </c>
      <c r="G49" s="16">
        <v>7.7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7.7</v>
      </c>
      <c r="S49" s="152">
        <f t="shared" si="2"/>
        <v>7.7</v>
      </c>
      <c r="T49" s="18">
        <f t="shared" si="3"/>
        <v>7.7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0.39</v>
      </c>
      <c r="S50" s="152">
        <f t="shared" si="2"/>
        <v>0.39</v>
      </c>
      <c r="T50" s="18">
        <f t="shared" si="3"/>
        <v>0.39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>
        <v>45404</v>
      </c>
      <c r="G51" s="16">
        <v>0.56000000000000005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0.56000000000000005</v>
      </c>
      <c r="S51" s="152">
        <f>IF(F51&lt;=Exp24Q3,G51,0)+IF(H51&lt;=Exp24Q3,I51,0)+IF(J51&lt;=Exp24Q3,K51,0)+IF(L51&lt;=Exp24Q3,M51,0)+IF(N51&lt;=Exp24Q3,O51,0)</f>
        <v>0.56000000000000005</v>
      </c>
      <c r="T51" s="18">
        <f>G51+I51+K51+M51+O51</f>
        <v>0.56000000000000005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>
        <v>45411</v>
      </c>
      <c r="G53" s="16">
        <v>9.5000000000000001E-2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9.5000000000000001E-2</v>
      </c>
      <c r="S53" s="152">
        <f t="shared" si="2"/>
        <v>9.5000000000000001E-2</v>
      </c>
      <c r="T53" s="18">
        <f t="shared" si="3"/>
        <v>9.5000000000000001E-2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>
        <v>45421</v>
      </c>
      <c r="G54" s="16">
        <v>0.6</v>
      </c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0.6</v>
      </c>
      <c r="S54" s="152">
        <f t="shared" si="2"/>
        <v>0.6</v>
      </c>
      <c r="T54" s="18">
        <f t="shared" si="3"/>
        <v>0.6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>
        <v>45467</v>
      </c>
      <c r="K55" s="16">
        <v>0.111722</v>
      </c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0.36167199999999999</v>
      </c>
      <c r="T55" s="18">
        <f t="shared" si="3"/>
        <v>0.36167199999999999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>
        <v>45408</v>
      </c>
      <c r="G57" s="16">
        <v>3.4</v>
      </c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3.4</v>
      </c>
      <c r="S57" s="152">
        <f t="shared" si="2"/>
        <v>3.4</v>
      </c>
      <c r="T57" s="18">
        <f t="shared" si="3"/>
        <v>3.4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>
        <v>45411</v>
      </c>
      <c r="G59" s="16">
        <v>0.11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0.11</v>
      </c>
      <c r="S59" s="152">
        <f t="shared" si="2"/>
        <v>0.11</v>
      </c>
      <c r="T59" s="18">
        <f t="shared" si="3"/>
        <v>0.11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>
        <v>45411</v>
      </c>
      <c r="G60" s="16">
        <v>2.15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2.15</v>
      </c>
      <c r="S60" s="152">
        <f t="shared" si="2"/>
        <v>2.15</v>
      </c>
      <c r="T60" s="18">
        <f t="shared" si="3"/>
        <v>2.15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>
        <v>45422</v>
      </c>
      <c r="G62" s="16">
        <v>1.8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1.8</v>
      </c>
      <c r="S62" s="152">
        <f t="shared" si="2"/>
        <v>1.8</v>
      </c>
      <c r="T62" s="18">
        <f t="shared" si="3"/>
        <v>1.8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>
        <v>45428</v>
      </c>
      <c r="G63" s="16">
        <v>6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6</v>
      </c>
      <c r="S63" s="152">
        <f t="shared" si="2"/>
        <v>6</v>
      </c>
      <c r="T63" s="18">
        <f t="shared" si="3"/>
        <v>6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>
        <v>45433</v>
      </c>
      <c r="G64" s="16">
        <v>4.5999999999999996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4.5999999999999996</v>
      </c>
      <c r="S64" s="152">
        <f t="shared" si="2"/>
        <v>4.5999999999999996</v>
      </c>
      <c r="T64" s="18">
        <f t="shared" si="3"/>
        <v>4.5999999999999996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>
        <v>45468</v>
      </c>
      <c r="G66" s="16">
        <v>0.05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0.05</v>
      </c>
      <c r="T66" s="18">
        <f t="shared" si="3"/>
        <v>0.05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>
        <v>45412</v>
      </c>
      <c r="G67" s="16">
        <v>1.9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1.9</v>
      </c>
      <c r="S67" s="152">
        <f t="shared" si="2"/>
        <v>1.9</v>
      </c>
      <c r="T67" s="18">
        <f t="shared" si="3"/>
        <v>1.9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>
        <v>45428</v>
      </c>
      <c r="I68" s="16">
        <f>0.0727*100/1.0832*0.8584</f>
        <v>5.7612333825701629</v>
      </c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11.546967163957264</v>
      </c>
      <c r="S68" s="152">
        <f t="shared" si="2"/>
        <v>11.546967163957264</v>
      </c>
      <c r="T68" s="18">
        <f t="shared" si="3"/>
        <v>11.546967163957264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>
        <v>45427</v>
      </c>
      <c r="G69" s="16">
        <v>0.13</v>
      </c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0.13</v>
      </c>
      <c r="S69" s="152">
        <f t="shared" si="2"/>
        <v>0.13</v>
      </c>
      <c r="T69" s="18">
        <f t="shared" si="3"/>
        <v>0.13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>
        <v>45436</v>
      </c>
      <c r="G70" s="16">
        <v>2.1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2.1</v>
      </c>
      <c r="S70" s="152">
        <f t="shared" si="2"/>
        <v>2.1</v>
      </c>
      <c r="T70" s="18">
        <f t="shared" si="3"/>
        <v>2.1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>
        <v>45470</v>
      </c>
      <c r="K71" s="16">
        <v>58.8795</v>
      </c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175.47900000000001</v>
      </c>
      <c r="T71" s="18">
        <f t="shared" si="3"/>
        <v>175.47900000000001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>
        <v>45441</v>
      </c>
      <c r="G74" s="16">
        <v>3.4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3.4</v>
      </c>
      <c r="S74" s="152">
        <f t="shared" si="2"/>
        <v>3.4</v>
      </c>
      <c r="T74" s="18">
        <f t="shared" si="3"/>
        <v>3.4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>
        <v>45440</v>
      </c>
      <c r="G75" s="16">
        <v>0.87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0.87</v>
      </c>
      <c r="S75" s="152">
        <f t="shared" si="2"/>
        <v>0.87</v>
      </c>
      <c r="T75" s="18">
        <f t="shared" si="3"/>
        <v>0.87</v>
      </c>
    </row>
    <row r="76" spans="2:20" x14ac:dyDescent="0.25">
      <c r="B76" s="117" t="s">
        <v>610</v>
      </c>
      <c r="C76" s="136" t="s">
        <v>326</v>
      </c>
      <c r="D76" s="45" t="s">
        <v>15</v>
      </c>
      <c r="E76" s="45" t="s">
        <v>16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>IF(F76&lt;=Exp24Q1,G76,0)+IF(H76&lt;=Exp24Q1,I76,0)+IF(J76&lt;=Exp24Q1,K76,0)+IF(L76&lt;=Exp24Q1,M76,0)+IF(N76&lt;=Exp24Q1,O76,0)</f>
        <v>0</v>
      </c>
      <c r="R76" s="152">
        <f>IF(F76&lt;=Exp24H1,G76,0)+IF(H76&lt;=Exp24H1,I76,0)+IF(J76&lt;=Exp24H1,K76,0)+IF(L76&lt;=Exp24H1,M76,0)+IF(N76&lt;=Exp24H1,O76,0)</f>
        <v>0</v>
      </c>
      <c r="S76" s="152">
        <f>IF(F76&lt;=Exp24Q3,G76,0)+IF(H76&lt;=Exp24Q3,I76,0)+IF(J76&lt;=Exp24Q3,K76,0)+IF(L76&lt;=Exp24Q3,M76,0)+IF(N76&lt;=Exp24Q3,O76,0)</f>
        <v>0</v>
      </c>
      <c r="T76" s="18">
        <f>G76+I76+K76+M76+O76</f>
        <v>0</v>
      </c>
    </row>
    <row r="77" spans="2:20" x14ac:dyDescent="0.25">
      <c r="B77" s="117" t="s">
        <v>139</v>
      </c>
      <c r="C77" s="136" t="s">
        <v>140</v>
      </c>
      <c r="D77" s="14" t="s">
        <v>15</v>
      </c>
      <c r="E77" s="14" t="s">
        <v>761</v>
      </c>
      <c r="F77" s="15">
        <v>45442</v>
      </c>
      <c r="G77" s="16">
        <v>2.67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ref="R77:R142" si="4">IF(F77&lt;=Exp24H1,G77,0)+IF(H77&lt;=Exp24H1,I77,0)+IF(J77&lt;=Exp24H1,K77,0)+IF(L77&lt;=Exp24H1,M77,0)+IF(N77&lt;=Exp24H1,O77,0)</f>
        <v>2.67</v>
      </c>
      <c r="S77" s="152">
        <f t="shared" ref="S77:S142" si="5">IF(F77&lt;=Exp24Q3,G77,0)+IF(H77&lt;=Exp24Q3,I77,0)+IF(J77&lt;=Exp24Q3,K77,0)+IF(L77&lt;=Exp24Q3,M77,0)+IF(N77&lt;=Exp24Q3,O77,0)</f>
        <v>2.67</v>
      </c>
      <c r="T77" s="18">
        <f t="shared" si="3"/>
        <v>2.67</v>
      </c>
    </row>
    <row r="78" spans="2:20" x14ac:dyDescent="0.25">
      <c r="B78" s="117" t="s">
        <v>151</v>
      </c>
      <c r="C78" s="136" t="s">
        <v>152</v>
      </c>
      <c r="D78" s="14" t="s">
        <v>15</v>
      </c>
      <c r="E78" s="14" t="s">
        <v>16</v>
      </c>
      <c r="F78" s="15">
        <v>45442</v>
      </c>
      <c r="G78" s="16">
        <v>0.93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4"/>
        <v>0.93</v>
      </c>
      <c r="S78" s="152">
        <f t="shared" si="5"/>
        <v>0.93</v>
      </c>
      <c r="T78" s="18">
        <f t="shared" si="3"/>
        <v>0.93</v>
      </c>
    </row>
    <row r="79" spans="2:20" x14ac:dyDescent="0.25">
      <c r="B79" s="117" t="s">
        <v>806</v>
      </c>
      <c r="C79" s="136" t="s">
        <v>807</v>
      </c>
      <c r="D79" s="14" t="s">
        <v>27</v>
      </c>
      <c r="E79" s="14" t="s">
        <v>16</v>
      </c>
      <c r="F79" s="15">
        <v>45425</v>
      </c>
      <c r="G79" s="16">
        <v>6.2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ref="Q79:Q145" si="6">IF(F79&lt;=Exp24Q1,G79,0)+IF(H79&lt;=Exp24Q1,I79,0)+IF(J79&lt;=Exp24Q1,K79,0)+IF(L79&lt;=Exp24Q1,M79,0)+IF(N79&lt;=Exp24Q1,O79,0)</f>
        <v>0</v>
      </c>
      <c r="R79" s="152">
        <f t="shared" si="4"/>
        <v>6.2</v>
      </c>
      <c r="S79" s="152">
        <f t="shared" si="5"/>
        <v>6.2</v>
      </c>
      <c r="T79" s="18">
        <f t="shared" si="3"/>
        <v>6.2</v>
      </c>
    </row>
    <row r="80" spans="2:20" x14ac:dyDescent="0.25">
      <c r="B80" s="117" t="s">
        <v>153</v>
      </c>
      <c r="C80" s="136" t="s">
        <v>154</v>
      </c>
      <c r="D80" s="14" t="s">
        <v>27</v>
      </c>
      <c r="E80" s="14" t="s">
        <v>16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156</v>
      </c>
      <c r="C81" s="136" t="s">
        <v>157</v>
      </c>
      <c r="D81" s="14" t="s">
        <v>15</v>
      </c>
      <c r="E81" s="14" t="s">
        <v>21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0</v>
      </c>
      <c r="R81" s="152">
        <f t="shared" si="4"/>
        <v>0</v>
      </c>
      <c r="S81" s="152">
        <f t="shared" si="5"/>
        <v>0</v>
      </c>
      <c r="T81" s="18">
        <f t="shared" si="3"/>
        <v>0</v>
      </c>
    </row>
    <row r="82" spans="2:20" x14ac:dyDescent="0.25">
      <c r="B82" s="117" t="s">
        <v>158</v>
      </c>
      <c r="C82" s="136" t="s">
        <v>159</v>
      </c>
      <c r="D82" s="14" t="s">
        <v>15</v>
      </c>
      <c r="E82" s="14" t="s">
        <v>761</v>
      </c>
      <c r="F82" s="15">
        <v>45309</v>
      </c>
      <c r="G82" s="16">
        <v>28.1</v>
      </c>
      <c r="H82" s="15">
        <v>45456</v>
      </c>
      <c r="I82" s="16">
        <f>20.7/1.0765*0.84365</f>
        <v>16.222531351602417</v>
      </c>
      <c r="J82" s="15"/>
      <c r="K82" s="16"/>
      <c r="L82" s="15"/>
      <c r="M82" s="63"/>
      <c r="N82" s="17"/>
      <c r="O82" s="16"/>
      <c r="P82" s="16"/>
      <c r="Q82" s="152">
        <f t="shared" si="6"/>
        <v>28.1</v>
      </c>
      <c r="R82" s="152">
        <f t="shared" si="4"/>
        <v>44.322531351602422</v>
      </c>
      <c r="S82" s="152">
        <f t="shared" si="5"/>
        <v>44.322531351602422</v>
      </c>
      <c r="T82" s="18">
        <f t="shared" si="3"/>
        <v>44.322531351602422</v>
      </c>
    </row>
    <row r="83" spans="2:20" x14ac:dyDescent="0.25">
      <c r="B83" s="117" t="s">
        <v>164</v>
      </c>
      <c r="C83" s="136" t="s">
        <v>165</v>
      </c>
      <c r="D83" s="14" t="s">
        <v>24</v>
      </c>
      <c r="E83" s="14" t="s">
        <v>16</v>
      </c>
      <c r="F83" s="15">
        <v>45441</v>
      </c>
      <c r="G83" s="16">
        <v>1.05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1.05</v>
      </c>
      <c r="S83" s="152">
        <f t="shared" si="5"/>
        <v>1.05</v>
      </c>
      <c r="T83" s="18">
        <f t="shared" si="3"/>
        <v>1.05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>
        <v>45428</v>
      </c>
      <c r="G84" s="16">
        <v>1.9</v>
      </c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1.9</v>
      </c>
      <c r="S84" s="152">
        <f t="shared" si="5"/>
        <v>1.9</v>
      </c>
      <c r="T84" s="18">
        <f t="shared" ref="T84:T149" si="7">G84+I84+K84+M84+O84</f>
        <v>1.9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>
        <v>45415</v>
      </c>
      <c r="G85" s="16">
        <v>2.1</v>
      </c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2.1</v>
      </c>
      <c r="S85" s="152">
        <f t="shared" si="5"/>
        <v>2.1</v>
      </c>
      <c r="T85" s="49">
        <f t="shared" si="7"/>
        <v>2.1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>
        <v>45439</v>
      </c>
      <c r="G86" s="16">
        <v>0.23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0.23</v>
      </c>
      <c r="S86" s="152">
        <f t="shared" si="5"/>
        <v>0.23</v>
      </c>
      <c r="T86" s="49">
        <f t="shared" si="7"/>
        <v>0.23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>
        <v>45429</v>
      </c>
      <c r="G88" s="16">
        <v>0.45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0.45</v>
      </c>
      <c r="S88" s="152">
        <f t="shared" si="5"/>
        <v>0.45</v>
      </c>
      <c r="T88" s="18">
        <f t="shared" si="7"/>
        <v>0.45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>
        <v>45427</v>
      </c>
      <c r="G89" s="16">
        <v>3.8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3.8</v>
      </c>
      <c r="S89" s="152">
        <f t="shared" si="5"/>
        <v>3.8</v>
      </c>
      <c r="T89" s="18">
        <f t="shared" si="7"/>
        <v>3.8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>
        <v>45420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0.3</v>
      </c>
      <c r="S90" s="152">
        <f t="shared" si="5"/>
        <v>0.3</v>
      </c>
      <c r="T90" s="18">
        <f t="shared" si="7"/>
        <v>0.3</v>
      </c>
    </row>
    <row r="91" spans="2:20" x14ac:dyDescent="0.25">
      <c r="B91" s="117" t="s">
        <v>938</v>
      </c>
      <c r="C91" s="136" t="s">
        <v>181</v>
      </c>
      <c r="D91" s="14" t="s">
        <v>15</v>
      </c>
      <c r="E91" s="14" t="s">
        <v>16</v>
      </c>
      <c r="F91" s="15">
        <v>45418</v>
      </c>
      <c r="G91" s="16">
        <v>1.85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1.85</v>
      </c>
      <c r="S91" s="152">
        <f t="shared" si="5"/>
        <v>1.85</v>
      </c>
      <c r="T91" s="18">
        <f>G91+I91+K91+M91+O91</f>
        <v>1.85</v>
      </c>
    </row>
    <row r="92" spans="2:20" x14ac:dyDescent="0.25">
      <c r="B92" s="117" t="s">
        <v>182</v>
      </c>
      <c r="C92" s="136" t="s">
        <v>183</v>
      </c>
      <c r="D92" s="14" t="s">
        <v>15</v>
      </c>
      <c r="E92" s="14" t="s">
        <v>16</v>
      </c>
      <c r="F92" s="15">
        <v>45393</v>
      </c>
      <c r="G92" s="16">
        <v>0.77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>IF(F92&lt;=Exp24Q1,G92,0)+IF(H92&lt;=Exp24Q1,I92,0)+IF(J92&lt;=Exp24Q1,K92,0)+IF(L92&lt;=Exp24Q1,M92,0)+IF(N92&lt;=Exp24Q1,O92,0)</f>
        <v>0</v>
      </c>
      <c r="R92" s="152">
        <f>IF(F92&lt;=Exp24H1,G92,0)+IF(H92&lt;=Exp24H1,I92,0)+IF(J92&lt;=Exp24H1,K92,0)+IF(L92&lt;=Exp24H1,M92,0)+IF(N92&lt;=Exp24H1,O92,0)</f>
        <v>0.77</v>
      </c>
      <c r="S92" s="152">
        <f>IF(F92&lt;=Exp24Q3,G92,0)+IF(H92&lt;=Exp24Q3,I92,0)+IF(J92&lt;=Exp24Q3,K92,0)+IF(L92&lt;=Exp24Q3,M92,0)+IF(N92&lt;=Exp24Q3,O92,0)</f>
        <v>0.77</v>
      </c>
      <c r="T92" s="18">
        <f>G92+I92+K92+M92+O92</f>
        <v>0.77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>
        <v>45454</v>
      </c>
      <c r="G94" s="16">
        <v>3.75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3.75</v>
      </c>
      <c r="S94" s="152">
        <f t="shared" si="5"/>
        <v>3.75</v>
      </c>
      <c r="T94" s="18">
        <f t="shared" si="7"/>
        <v>3.75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>
        <v>45412</v>
      </c>
      <c r="G96" s="16">
        <v>16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16</v>
      </c>
      <c r="S96" s="152">
        <f t="shared" si="5"/>
        <v>16</v>
      </c>
      <c r="T96" s="18">
        <f t="shared" si="7"/>
        <v>16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>
        <v>45421</v>
      </c>
      <c r="G97" s="16">
        <v>2.5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2.5</v>
      </c>
      <c r="S97" s="152">
        <f t="shared" si="5"/>
        <v>2.5</v>
      </c>
      <c r="T97" s="18">
        <f t="shared" si="7"/>
        <v>2.5</v>
      </c>
    </row>
    <row r="98" spans="2:20" x14ac:dyDescent="0.25">
      <c r="B98" s="117" t="s">
        <v>194</v>
      </c>
      <c r="C98" s="136" t="s">
        <v>195</v>
      </c>
      <c r="D98" s="14" t="s">
        <v>15</v>
      </c>
      <c r="E98" s="14" t="s">
        <v>16</v>
      </c>
      <c r="F98" s="15">
        <v>45429</v>
      </c>
      <c r="G98" s="16">
        <v>0.53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>IF(F98&lt;=Exp24Q1,G98,0)+IF(H98&lt;=Exp24Q1,I98,0)+IF(J98&lt;=Exp24Q1,K98,0)+IF(L98&lt;=Exp24Q1,M98,0)+IF(N98&lt;=Exp24Q1,O98,0)</f>
        <v>0</v>
      </c>
      <c r="R98" s="152">
        <f>IF(F98&lt;=Exp24H1,G98,0)+IF(H98&lt;=Exp24H1,I98,0)+IF(J98&lt;=Exp24H1,K98,0)+IF(L98&lt;=Exp24H1,M98,0)+IF(N98&lt;=Exp24H1,O98,0)</f>
        <v>0.53</v>
      </c>
      <c r="S98" s="152">
        <f>IF(F98&lt;=Exp24Q3,G98,0)+IF(H98&lt;=Exp24Q3,I98,0)+IF(J98&lt;=Exp24Q3,K98,0)+IF(L98&lt;=Exp24Q3,M98,0)+IF(N98&lt;=Exp24Q3,O98,0)</f>
        <v>0.53</v>
      </c>
      <c r="T98" s="18">
        <f>G98+I98+K98+M98+O98</f>
        <v>0.53</v>
      </c>
    </row>
    <row r="99" spans="2:20" x14ac:dyDescent="0.25">
      <c r="B99" s="117" t="s">
        <v>747</v>
      </c>
      <c r="C99" s="136" t="s">
        <v>748</v>
      </c>
      <c r="D99" s="14" t="s">
        <v>237</v>
      </c>
      <c r="E99" s="14" t="s">
        <v>16</v>
      </c>
      <c r="F99" s="15">
        <v>45418</v>
      </c>
      <c r="G99" s="16">
        <v>0.19500000000000001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0.19500000000000001</v>
      </c>
      <c r="S99" s="152">
        <f t="shared" si="5"/>
        <v>0.19500000000000001</v>
      </c>
      <c r="T99" s="18">
        <f t="shared" si="7"/>
        <v>0.19500000000000001</v>
      </c>
    </row>
    <row r="100" spans="2:20" x14ac:dyDescent="0.25">
      <c r="B100" s="117" t="s">
        <v>787</v>
      </c>
      <c r="C100" s="136" t="s">
        <v>788</v>
      </c>
      <c r="D100" s="14" t="s">
        <v>237</v>
      </c>
      <c r="E100" s="14" t="s">
        <v>16</v>
      </c>
      <c r="F100" s="15">
        <v>45414</v>
      </c>
      <c r="G100" s="16">
        <v>0.20100000000000001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0.20100000000000001</v>
      </c>
      <c r="S100" s="152">
        <f t="shared" si="5"/>
        <v>0.20100000000000001</v>
      </c>
      <c r="T100" s="18">
        <f t="shared" si="7"/>
        <v>0.20100000000000001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>
        <v>45442</v>
      </c>
      <c r="G102" s="16">
        <v>1.99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1.99</v>
      </c>
      <c r="S102" s="152">
        <f t="shared" si="5"/>
        <v>1.99</v>
      </c>
      <c r="T102" s="18">
        <f t="shared" si="7"/>
        <v>1.99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>
        <v>45470</v>
      </c>
      <c r="I106" s="16">
        <v>0.5</v>
      </c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1</v>
      </c>
      <c r="T106" s="18">
        <f t="shared" si="7"/>
        <v>1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>
        <v>45414</v>
      </c>
      <c r="G108" s="16">
        <v>1.43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1.43</v>
      </c>
      <c r="S108" s="152">
        <f t="shared" si="5"/>
        <v>1.43</v>
      </c>
      <c r="T108" s="18">
        <f t="shared" si="7"/>
        <v>1.43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>
        <v>45432</v>
      </c>
      <c r="I109" s="16">
        <v>0.23</v>
      </c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0.47</v>
      </c>
      <c r="S109" s="152">
        <f t="shared" ref="S109" si="14">IF(F109&lt;=Exp24Q3,G109,0)+IF(H109&lt;=Exp24Q3,I109,0)+IF(J109&lt;=Exp24Q3,K109,0)+IF(L109&lt;=Exp24Q3,M109,0)+IF(N109&lt;=Exp24Q3,O109,0)</f>
        <v>0.47</v>
      </c>
      <c r="T109" s="18">
        <f t="shared" ref="T109" si="15">G109+I109+K109+M109+O109</f>
        <v>0.47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0.3*0.97658307*0.98759406</f>
        <v>0.28934029170856929</v>
      </c>
      <c r="H110" s="147">
        <v>45427</v>
      </c>
      <c r="I110" s="148">
        <f>0.35*0.98759406</f>
        <v>0.34565792099999998</v>
      </c>
      <c r="J110" s="15"/>
      <c r="K110" s="16"/>
      <c r="L110" s="15"/>
      <c r="M110" s="16"/>
      <c r="N110" s="17"/>
      <c r="O110" s="16"/>
      <c r="P110" s="16"/>
      <c r="Q110" s="152">
        <f t="shared" si="6"/>
        <v>0.28934029170856929</v>
      </c>
      <c r="R110" s="152">
        <f t="shared" si="4"/>
        <v>0.63499821270856927</v>
      </c>
      <c r="S110" s="152">
        <f t="shared" si="5"/>
        <v>0.63499821270856927</v>
      </c>
      <c r="T110" s="18">
        <f>G110+I110+K110+M110+O110</f>
        <v>0.63499821270856927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45439</v>
      </c>
      <c r="G112" s="16">
        <v>2.7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2.7</v>
      </c>
      <c r="S112" s="152">
        <f t="shared" si="5"/>
        <v>2.7</v>
      </c>
      <c r="T112" s="18">
        <f t="shared" si="7"/>
        <v>2.7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45418</v>
      </c>
      <c r="G113" s="16">
        <v>3.95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3.95</v>
      </c>
      <c r="S113" s="152">
        <f t="shared" si="5"/>
        <v>3.95</v>
      </c>
      <c r="T113" s="18">
        <f t="shared" si="7"/>
        <v>3.95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45433</v>
      </c>
      <c r="G116" s="16">
        <v>2.48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2.48</v>
      </c>
      <c r="S116" s="152">
        <f t="shared" si="5"/>
        <v>2.48</v>
      </c>
      <c r="T116" s="18">
        <f t="shared" si="7"/>
        <v>2.48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45411</v>
      </c>
      <c r="G118" s="16">
        <v>2.65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2.65</v>
      </c>
      <c r="S118" s="152">
        <f t="shared" si="5"/>
        <v>2.65</v>
      </c>
      <c r="T118" s="18">
        <f t="shared" si="7"/>
        <v>2.65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45442</v>
      </c>
      <c r="G119" s="16">
        <v>0.46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0.46</v>
      </c>
      <c r="S119" s="152">
        <f t="shared" si="5"/>
        <v>0.46</v>
      </c>
      <c r="T119" s="18">
        <f t="shared" si="7"/>
        <v>0.46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>
        <v>45463</v>
      </c>
      <c r="I120" s="16">
        <v>0.40500000000000003</v>
      </c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0.58499999999999996</v>
      </c>
      <c r="S120" s="152">
        <f t="shared" si="5"/>
        <v>0.58499999999999996</v>
      </c>
      <c r="T120" s="18">
        <f t="shared" si="7"/>
        <v>0.58499999999999996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>
        <v>45432</v>
      </c>
      <c r="G122" s="16">
        <v>0.30330000000000001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0.30330000000000001</v>
      </c>
      <c r="S122" s="152">
        <f t="shared" si="5"/>
        <v>0.30330000000000001</v>
      </c>
      <c r="T122" s="18">
        <f t="shared" si="7"/>
        <v>0.30330000000000001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>
        <v>45460</v>
      </c>
      <c r="G123" s="16">
        <v>0.15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0.15</v>
      </c>
      <c r="S123" s="152">
        <f t="shared" si="5"/>
        <v>0.15</v>
      </c>
      <c r="T123" s="18">
        <f t="shared" si="7"/>
        <v>0.15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>
        <v>45429</v>
      </c>
      <c r="G126" s="16">
        <v>1.19</v>
      </c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1.19</v>
      </c>
      <c r="S126" s="152">
        <f t="shared" si="5"/>
        <v>1.19</v>
      </c>
      <c r="T126" s="18">
        <f t="shared" si="7"/>
        <v>1.19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>
        <v>45457</v>
      </c>
      <c r="I127" s="16">
        <v>0.62</v>
      </c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0.99</v>
      </c>
      <c r="S127" s="152">
        <f t="shared" si="5"/>
        <v>0.99</v>
      </c>
      <c r="T127" s="18">
        <f t="shared" si="7"/>
        <v>0.99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>
        <v>45411</v>
      </c>
      <c r="G128" s="16">
        <v>0.4</v>
      </c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0.4</v>
      </c>
      <c r="S128" s="152">
        <f t="shared" si="5"/>
        <v>0.4</v>
      </c>
      <c r="T128" s="18">
        <f t="shared" si="7"/>
        <v>0.4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>
        <v>45441</v>
      </c>
      <c r="G129" s="16">
        <v>0.27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0.27</v>
      </c>
      <c r="S129" s="152">
        <f t="shared" si="5"/>
        <v>0.27</v>
      </c>
      <c r="T129" s="18">
        <f t="shared" si="7"/>
        <v>0.27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45401</v>
      </c>
      <c r="G130" s="16">
        <v>12.7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12.7</v>
      </c>
      <c r="S130" s="152">
        <f t="shared" si="5"/>
        <v>12.7</v>
      </c>
      <c r="T130" s="18">
        <f t="shared" si="7"/>
        <v>12.7</v>
      </c>
    </row>
    <row r="131" spans="2:20" x14ac:dyDescent="0.25">
      <c r="B131" s="117" t="s">
        <v>946</v>
      </c>
      <c r="C131" s="136" t="s">
        <v>947</v>
      </c>
      <c r="D131" s="14" t="s">
        <v>941</v>
      </c>
      <c r="E131" s="14" t="s">
        <v>16</v>
      </c>
      <c r="F131" s="15">
        <v>45432</v>
      </c>
      <c r="G131" s="16">
        <v>1.28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ref="Q131" si="20">IF(F131&lt;=Exp24Q1,G131,0)+IF(H131&lt;=Exp24Q1,I131,0)+IF(J131&lt;=Exp24Q1,K131,0)+IF(L131&lt;=Exp24Q1,M131,0)+IF(N131&lt;=Exp24Q1,O131,0)</f>
        <v>0</v>
      </c>
      <c r="R131" s="152">
        <f t="shared" ref="R131" si="21">IF(F131&lt;=Exp24H1,G131,0)+IF(H131&lt;=Exp24H1,I131,0)+IF(J131&lt;=Exp24H1,K131,0)+IF(L131&lt;=Exp24H1,M131,0)+IF(N131&lt;=Exp24H1,O131,0)</f>
        <v>1.28</v>
      </c>
      <c r="S131" s="152">
        <f t="shared" ref="S131" si="22">IF(F131&lt;=Exp24Q3,G131,0)+IF(H131&lt;=Exp24Q3,I131,0)+IF(J131&lt;=Exp24Q3,K131,0)+IF(L131&lt;=Exp24Q3,M131,0)+IF(N131&lt;=Exp24Q3,O131,0)</f>
        <v>1.28</v>
      </c>
      <c r="T131" s="18">
        <f t="shared" ref="T131" si="23">G131+I131+K131+M131+O131</f>
        <v>1.28</v>
      </c>
    </row>
    <row r="132" spans="2:20" x14ac:dyDescent="0.25">
      <c r="B132" s="117" t="s">
        <v>825</v>
      </c>
      <c r="C132" s="136" t="s">
        <v>824</v>
      </c>
      <c r="D132" s="14" t="s">
        <v>15</v>
      </c>
      <c r="E132" s="14" t="s">
        <v>200</v>
      </c>
      <c r="F132" s="15">
        <v>45405</v>
      </c>
      <c r="G132" s="16">
        <v>4.4000000000000004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6"/>
        <v>0</v>
      </c>
      <c r="R132" s="152">
        <f t="shared" si="4"/>
        <v>4.4000000000000004</v>
      </c>
      <c r="S132" s="152">
        <f t="shared" si="5"/>
        <v>4.4000000000000004</v>
      </c>
      <c r="T132" s="18">
        <f t="shared" si="7"/>
        <v>4.4000000000000004</v>
      </c>
    </row>
    <row r="133" spans="2:20" x14ac:dyDescent="0.25">
      <c r="B133" s="117" t="s">
        <v>248</v>
      </c>
      <c r="C133" s="136" t="s">
        <v>249</v>
      </c>
      <c r="D133" s="14" t="s">
        <v>15</v>
      </c>
      <c r="E133" s="14" t="s">
        <v>21</v>
      </c>
      <c r="F133" s="15">
        <v>45376</v>
      </c>
      <c r="G133" s="16">
        <v>68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68</v>
      </c>
      <c r="S133" s="152">
        <f t="shared" si="5"/>
        <v>68</v>
      </c>
      <c r="T133" s="18">
        <f t="shared" si="7"/>
        <v>68</v>
      </c>
    </row>
    <row r="134" spans="2:20" x14ac:dyDescent="0.25">
      <c r="B134" s="117" t="s">
        <v>915</v>
      </c>
      <c r="C134" s="136" t="s">
        <v>916</v>
      </c>
      <c r="D134" s="14" t="s">
        <v>755</v>
      </c>
      <c r="E134" s="14" t="s">
        <v>475</v>
      </c>
      <c r="F134" s="15">
        <v>45372</v>
      </c>
      <c r="G134" s="16">
        <v>8.75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8.75</v>
      </c>
      <c r="S134" s="152">
        <f t="shared" si="5"/>
        <v>8.75</v>
      </c>
      <c r="T134" s="18">
        <f t="shared" si="7"/>
        <v>8.75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">
        <v>45414</v>
      </c>
      <c r="G135" s="16">
        <v>6.5000000000000002E-2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6.5000000000000002E-2</v>
      </c>
      <c r="S135" s="152">
        <f t="shared" si="5"/>
        <v>6.5000000000000002E-2</v>
      </c>
      <c r="T135" s="18">
        <f t="shared" si="7"/>
        <v>6.5000000000000002E-2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45421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0</v>
      </c>
      <c r="R136" s="152">
        <f t="shared" si="4"/>
        <v>2.75</v>
      </c>
      <c r="S136" s="152">
        <f t="shared" si="5"/>
        <v>2.75</v>
      </c>
      <c r="T136" s="18">
        <f t="shared" si="7"/>
        <v>2.75</v>
      </c>
    </row>
    <row r="137" spans="2:20" x14ac:dyDescent="0.25">
      <c r="B137" s="117" t="s">
        <v>883</v>
      </c>
      <c r="C137" s="136" t="s">
        <v>251</v>
      </c>
      <c r="D137" s="14" t="s">
        <v>15</v>
      </c>
      <c r="E137" s="14" t="s">
        <v>761</v>
      </c>
      <c r="F137" s="15">
        <v>45344</v>
      </c>
      <c r="G137" s="16">
        <v>16</v>
      </c>
      <c r="H137" s="15">
        <v>45428</v>
      </c>
      <c r="I137" s="16">
        <v>15</v>
      </c>
      <c r="J137" s="15"/>
      <c r="K137" s="16"/>
      <c r="L137" s="15"/>
      <c r="M137" s="63"/>
      <c r="N137" s="17"/>
      <c r="O137" s="16"/>
      <c r="P137" s="16"/>
      <c r="Q137" s="152">
        <f>IF(F137&lt;=Exp24Q1,G137,0)+IF(H137&lt;=Exp24Q1,I137,0)+IF(J137&lt;=Exp24Q1,K137,0)+IF(L137&lt;=Exp24Q1,M137,0)+IF(N137&lt;=Exp24Q1,O137,0)</f>
        <v>16</v>
      </c>
      <c r="R137" s="152">
        <f>IF(F137&lt;=Exp24H1,G137,0)+IF(H137&lt;=Exp24H1,I137,0)+IF(J137&lt;=Exp24H1,K137,0)+IF(L137&lt;=Exp24H1,M137,0)+IF(N137&lt;=Exp24H1,O137,0)</f>
        <v>31</v>
      </c>
      <c r="S137" s="152">
        <f>IF(F137&lt;=Exp24Q3,G137,0)+IF(H137&lt;=Exp24Q3,I137,0)+IF(J137&lt;=Exp24Q3,K137,0)+IF(L137&lt;=Exp24Q3,M137,0)+IF(N137&lt;=Exp24Q3,O137,0)</f>
        <v>31</v>
      </c>
      <c r="T137" s="18">
        <f>G137+I137+K137+M137+O137</f>
        <v>31</v>
      </c>
    </row>
    <row r="138" spans="2:20" x14ac:dyDescent="0.25">
      <c r="B138" s="117" t="s">
        <v>935</v>
      </c>
      <c r="C138" s="136" t="s">
        <v>870</v>
      </c>
      <c r="D138" s="39" t="s">
        <v>15</v>
      </c>
      <c r="E138" s="39" t="s">
        <v>16</v>
      </c>
      <c r="F138" s="15">
        <v>45429</v>
      </c>
      <c r="G138" s="16">
        <v>3</v>
      </c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3</v>
      </c>
      <c r="S138" s="152">
        <f t="shared" si="5"/>
        <v>3</v>
      </c>
      <c r="T138" s="18">
        <f t="shared" si="7"/>
        <v>3</v>
      </c>
    </row>
    <row r="139" spans="2:20" x14ac:dyDescent="0.25">
      <c r="B139" s="117" t="s">
        <v>256</v>
      </c>
      <c r="C139" s="136" t="s">
        <v>257</v>
      </c>
      <c r="D139" s="39" t="s">
        <v>15</v>
      </c>
      <c r="E139" s="39" t="s">
        <v>16</v>
      </c>
      <c r="F139" s="15">
        <v>45411</v>
      </c>
      <c r="G139" s="16">
        <v>1.04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1.04</v>
      </c>
      <c r="S139" s="152">
        <f t="shared" si="5"/>
        <v>1.04</v>
      </c>
      <c r="T139" s="18">
        <f t="shared" si="7"/>
        <v>1.04</v>
      </c>
    </row>
    <row r="140" spans="2:20" x14ac:dyDescent="0.25">
      <c r="B140" s="117" t="s">
        <v>258</v>
      </c>
      <c r="C140" s="136" t="s">
        <v>259</v>
      </c>
      <c r="D140" s="14" t="s">
        <v>15</v>
      </c>
      <c r="E140" s="14" t="s">
        <v>16</v>
      </c>
      <c r="F140" s="15">
        <v>45405</v>
      </c>
      <c r="G140" s="16">
        <v>1.85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1.85</v>
      </c>
      <c r="S140" s="152">
        <f t="shared" si="5"/>
        <v>1.85</v>
      </c>
      <c r="T140" s="18">
        <f t="shared" si="7"/>
        <v>1.85</v>
      </c>
    </row>
    <row r="141" spans="2:20" x14ac:dyDescent="0.25">
      <c r="B141" s="117" t="s">
        <v>260</v>
      </c>
      <c r="C141" s="136" t="s">
        <v>261</v>
      </c>
      <c r="D141" s="14" t="s">
        <v>15</v>
      </c>
      <c r="E141" s="14" t="s">
        <v>200</v>
      </c>
      <c r="F141" s="15">
        <v>45418</v>
      </c>
      <c r="G141" s="16">
        <v>3.25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3.25</v>
      </c>
      <c r="S141" s="152">
        <f t="shared" si="5"/>
        <v>3.25</v>
      </c>
      <c r="T141" s="18">
        <f t="shared" si="7"/>
        <v>3.25</v>
      </c>
    </row>
    <row r="142" spans="2:20" x14ac:dyDescent="0.25">
      <c r="B142" s="117" t="s">
        <v>626</v>
      </c>
      <c r="C142" s="136" t="s">
        <v>627</v>
      </c>
      <c r="D142" s="14" t="s">
        <v>24</v>
      </c>
      <c r="E142" s="14" t="s">
        <v>16</v>
      </c>
      <c r="F142" s="147">
        <v>45335</v>
      </c>
      <c r="G142" s="148">
        <f>3.5*0.99553472</f>
        <v>3.4843715199999998</v>
      </c>
      <c r="H142" s="147">
        <v>45414</v>
      </c>
      <c r="I142" s="148">
        <f>11.5*0.99553472</f>
        <v>11.44864928</v>
      </c>
      <c r="J142" s="15"/>
      <c r="K142" s="16"/>
      <c r="L142" s="15"/>
      <c r="M142" s="63"/>
      <c r="N142" s="17"/>
      <c r="O142" s="16"/>
      <c r="P142" s="16"/>
      <c r="Q142" s="152">
        <f t="shared" si="6"/>
        <v>3.4843715199999998</v>
      </c>
      <c r="R142" s="152">
        <f t="shared" si="4"/>
        <v>14.9330208</v>
      </c>
      <c r="S142" s="152">
        <f t="shared" si="5"/>
        <v>14.9330208</v>
      </c>
      <c r="T142" s="18">
        <f t="shared" si="7"/>
        <v>14.9330208</v>
      </c>
    </row>
    <row r="143" spans="2:20" x14ac:dyDescent="0.25">
      <c r="B143" s="117" t="s">
        <v>834</v>
      </c>
      <c r="C143" s="136" t="s">
        <v>835</v>
      </c>
      <c r="D143" s="45" t="s">
        <v>15</v>
      </c>
      <c r="E143" s="45" t="s">
        <v>16</v>
      </c>
      <c r="F143" s="15">
        <v>45412</v>
      </c>
      <c r="G143" s="16">
        <v>0.13</v>
      </c>
      <c r="H143" s="15"/>
      <c r="I143" s="16"/>
      <c r="J143" s="15"/>
      <c r="K143" s="16"/>
      <c r="L143" s="15"/>
      <c r="M143" s="63"/>
      <c r="N143" s="17"/>
      <c r="O143" s="16"/>
      <c r="P143" s="16"/>
      <c r="Q143" s="152">
        <f t="shared" si="6"/>
        <v>0</v>
      </c>
      <c r="R143" s="152">
        <f t="shared" ref="R143:R207" si="24">IF(F143&lt;=Exp24H1,G143,0)+IF(H143&lt;=Exp24H1,I143,0)+IF(J143&lt;=Exp24H1,K143,0)+IF(L143&lt;=Exp24H1,M143,0)+IF(N143&lt;=Exp24H1,O143,0)</f>
        <v>0.13</v>
      </c>
      <c r="S143" s="152">
        <f t="shared" ref="S143:S207" si="25">IF(F143&lt;=Exp24Q3,G143,0)+IF(H143&lt;=Exp24Q3,I143,0)+IF(J143&lt;=Exp24Q3,K143,0)+IF(L143&lt;=Exp24Q3,M143,0)+IF(N143&lt;=Exp24Q3,O143,0)</f>
        <v>0.13</v>
      </c>
      <c r="T143" s="18">
        <f t="shared" si="7"/>
        <v>0.13</v>
      </c>
    </row>
    <row r="144" spans="2:20" x14ac:dyDescent="0.25">
      <c r="B144" s="117" t="s">
        <v>768</v>
      </c>
      <c r="C144" s="136" t="s">
        <v>299</v>
      </c>
      <c r="D144" s="14" t="s">
        <v>15</v>
      </c>
      <c r="E144" s="14" t="s">
        <v>21</v>
      </c>
      <c r="F144" s="15">
        <v>45425</v>
      </c>
      <c r="G144" s="16">
        <v>2.8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>IF(F144&lt;=Exp24Q1,G144,0)+IF(H144&lt;=Exp24Q1,I144,0)+IF(J144&lt;=Exp24Q1,K144,0)+IF(L144&lt;=Exp24Q1,M144,0)+IF(N144&lt;=Exp24Q1,O144,0)</f>
        <v>0</v>
      </c>
      <c r="R144" s="152">
        <f>IF(F144&lt;=Exp24H1,G144,0)+IF(H144&lt;=Exp24H1,I144,0)+IF(J144&lt;=Exp24H1,K144,0)+IF(L144&lt;=Exp24H1,M144,0)+IF(N144&lt;=Exp24H1,O144,0)</f>
        <v>2.8</v>
      </c>
      <c r="S144" s="152">
        <f>IF(F144&lt;=Exp24Q3,G144,0)+IF(H144&lt;=Exp24Q3,I144,0)+IF(J144&lt;=Exp24Q3,K144,0)+IF(L144&lt;=Exp24Q3,M144,0)+IF(N144&lt;=Exp24Q3,O144,0)</f>
        <v>2.8</v>
      </c>
      <c r="T144" s="18">
        <f>G144+I144+K144+M144+O144</f>
        <v>2.8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47">
        <v>45358</v>
      </c>
      <c r="G145" s="148">
        <f>0.31*0.97639243</f>
        <v>0.30268165329999996</v>
      </c>
      <c r="H145" s="147">
        <v>45421</v>
      </c>
      <c r="I145" s="148">
        <f>0.1*0.97639243</f>
        <v>9.7639243000000001E-2</v>
      </c>
      <c r="J145" s="15"/>
      <c r="K145" s="16"/>
      <c r="L145" s="15"/>
      <c r="M145" s="63"/>
      <c r="N145" s="17"/>
      <c r="O145" s="16"/>
      <c r="P145" s="16"/>
      <c r="Q145" s="152">
        <f t="shared" si="6"/>
        <v>0.30268165329999996</v>
      </c>
      <c r="R145" s="152">
        <f t="shared" si="24"/>
        <v>0.40032089629999995</v>
      </c>
      <c r="S145" s="152">
        <f t="shared" si="25"/>
        <v>0.40032089629999995</v>
      </c>
      <c r="T145" s="18">
        <f t="shared" si="7"/>
        <v>0.40032089629999995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>
        <v>45435</v>
      </c>
      <c r="I146" s="16">
        <v>22.45</v>
      </c>
      <c r="J146" s="15"/>
      <c r="K146" s="16"/>
      <c r="L146" s="15"/>
      <c r="M146" s="63"/>
      <c r="N146" s="17"/>
      <c r="O146" s="16"/>
      <c r="P146" s="16"/>
      <c r="Q146" s="152">
        <f t="shared" ref="Q146:Q210" si="26">IF(F146&lt;=Exp24Q1,G146,0)+IF(H146&lt;=Exp24Q1,I146,0)+IF(J146&lt;=Exp24Q1,K146,0)+IF(L146&lt;=Exp24Q1,M146,0)+IF(N146&lt;=Exp24Q1,O146,0)</f>
        <v>51.82</v>
      </c>
      <c r="R146" s="152">
        <f t="shared" si="24"/>
        <v>74.27</v>
      </c>
      <c r="S146" s="152">
        <f t="shared" si="25"/>
        <v>74.27</v>
      </c>
      <c r="T146" s="18">
        <f t="shared" si="7"/>
        <v>74.27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>
        <v>45411</v>
      </c>
      <c r="G147" s="16">
        <v>0.77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0.77</v>
      </c>
      <c r="S147" s="152">
        <f t="shared" si="25"/>
        <v>0.77</v>
      </c>
      <c r="T147" s="18">
        <f t="shared" si="7"/>
        <v>0.77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>
        <v>45432</v>
      </c>
      <c r="G150" s="16">
        <v>0.152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0.152</v>
      </c>
      <c r="S150" s="152">
        <f t="shared" ref="S150" si="29">IF(F150&lt;=Exp24Q3,G150,0)+IF(H150&lt;=Exp24Q3,I150,0)+IF(J150&lt;=Exp24Q3,K150,0)+IF(L150&lt;=Exp24Q3,M150,0)+IF(N150&lt;=Exp24Q3,O150,0)</f>
        <v>0.152</v>
      </c>
      <c r="T150" s="18">
        <f t="shared" ref="T150" si="30">G150+I150+K150+M150+O150</f>
        <v>0.152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>
        <v>45420</v>
      </c>
      <c r="G151" s="16">
        <v>3.6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3.6</v>
      </c>
      <c r="S151" s="152">
        <f t="shared" si="25"/>
        <v>3.6</v>
      </c>
      <c r="T151" s="18">
        <f t="shared" ref="T151:T213" si="31">G151+I151+K151+M151+O151</f>
        <v>3.6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>
        <v>45425</v>
      </c>
      <c r="G152" s="16">
        <v>0.65500000000000003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0.65500000000000003</v>
      </c>
      <c r="S152" s="152">
        <f t="shared" si="25"/>
        <v>0.65500000000000003</v>
      </c>
      <c r="T152" s="18">
        <f t="shared" si="31"/>
        <v>0.65500000000000003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>
        <v>45427</v>
      </c>
      <c r="G154" s="16">
        <v>0.7</v>
      </c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0.7</v>
      </c>
      <c r="S154" s="152">
        <f t="shared" si="25"/>
        <v>0.7</v>
      </c>
      <c r="T154" s="18">
        <f t="shared" si="31"/>
        <v>0.7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47">
        <v>45425</v>
      </c>
      <c r="G155" s="148">
        <f>3.15*0.98966942</f>
        <v>3.1174586729999998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3.1174586729999998</v>
      </c>
      <c r="S155" s="152">
        <f t="shared" si="25"/>
        <v>3.1174586729999998</v>
      </c>
      <c r="T155" s="18">
        <f t="shared" si="31"/>
        <v>3.1174586729999998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>
        <v>45414</v>
      </c>
      <c r="I156" s="16">
        <v>9.5</v>
      </c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14</v>
      </c>
      <c r="S156" s="152">
        <f t="shared" si="25"/>
        <v>14</v>
      </c>
      <c r="T156" s="18">
        <f t="shared" si="31"/>
        <v>14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302</v>
      </c>
      <c r="C162" s="136" t="s">
        <v>303</v>
      </c>
      <c r="D162" s="14" t="s">
        <v>15</v>
      </c>
      <c r="E162" s="14" t="s">
        <v>761</v>
      </c>
      <c r="F162" s="15">
        <v>45407</v>
      </c>
      <c r="G162" s="16">
        <v>14.63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14.63</v>
      </c>
      <c r="S162" s="152">
        <f t="shared" si="25"/>
        <v>14.63</v>
      </c>
      <c r="T162" s="18">
        <f t="shared" si="31"/>
        <v>14.63</v>
      </c>
    </row>
    <row r="163" spans="2:20" x14ac:dyDescent="0.25">
      <c r="B163" s="117" t="s">
        <v>304</v>
      </c>
      <c r="C163" s="136" t="s">
        <v>305</v>
      </c>
      <c r="D163" s="14" t="s">
        <v>24</v>
      </c>
      <c r="E163" s="14" t="s">
        <v>16</v>
      </c>
      <c r="F163" s="15">
        <v>45443</v>
      </c>
      <c r="G163" s="16">
        <v>2.09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2.09</v>
      </c>
      <c r="S163" s="152">
        <f t="shared" si="25"/>
        <v>2.09</v>
      </c>
      <c r="T163" s="18">
        <f t="shared" si="31"/>
        <v>2.09</v>
      </c>
    </row>
    <row r="164" spans="2:20" x14ac:dyDescent="0.25">
      <c r="B164" s="117" t="s">
        <v>308</v>
      </c>
      <c r="C164" s="136" t="s">
        <v>309</v>
      </c>
      <c r="D164" s="14" t="s">
        <v>15</v>
      </c>
      <c r="E164" s="14" t="s">
        <v>761</v>
      </c>
      <c r="F164" s="15">
        <v>45393</v>
      </c>
      <c r="G164" s="16">
        <v>1.84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1.84</v>
      </c>
      <c r="S164" s="152">
        <f t="shared" si="25"/>
        <v>1.84</v>
      </c>
      <c r="T164" s="18">
        <f t="shared" si="31"/>
        <v>1.84</v>
      </c>
    </row>
    <row r="165" spans="2:20" x14ac:dyDescent="0.25">
      <c r="B165" s="117" t="s">
        <v>877</v>
      </c>
      <c r="C165" s="136" t="s">
        <v>875</v>
      </c>
      <c r="D165" s="14" t="s">
        <v>15</v>
      </c>
      <c r="E165" s="14" t="s">
        <v>21</v>
      </c>
      <c r="F165" s="15"/>
      <c r="G165" s="16"/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0</v>
      </c>
      <c r="S165" s="152">
        <f t="shared" si="25"/>
        <v>0</v>
      </c>
      <c r="T165" s="18">
        <f t="shared" si="31"/>
        <v>0</v>
      </c>
    </row>
    <row r="166" spans="2:20" x14ac:dyDescent="0.25">
      <c r="B166" s="117" t="s">
        <v>876</v>
      </c>
      <c r="C166" s="136" t="s">
        <v>878</v>
      </c>
      <c r="D166" s="14" t="s">
        <v>15</v>
      </c>
      <c r="E166" s="14" t="s">
        <v>21</v>
      </c>
      <c r="F166" s="15">
        <v>45425</v>
      </c>
      <c r="G166" s="16">
        <v>4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4</v>
      </c>
      <c r="S166" s="152">
        <f t="shared" si="25"/>
        <v>4</v>
      </c>
      <c r="T166" s="18">
        <f t="shared" si="31"/>
        <v>4</v>
      </c>
    </row>
    <row r="167" spans="2:20" x14ac:dyDescent="0.25">
      <c r="B167" s="117" t="s">
        <v>310</v>
      </c>
      <c r="C167" s="136" t="s">
        <v>311</v>
      </c>
      <c r="D167" s="14" t="s">
        <v>24</v>
      </c>
      <c r="E167" s="14" t="s">
        <v>16</v>
      </c>
      <c r="F167" s="15">
        <v>45408</v>
      </c>
      <c r="G167" s="16">
        <v>6.6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6.6</v>
      </c>
      <c r="S167" s="152">
        <f t="shared" si="25"/>
        <v>6.6</v>
      </c>
      <c r="T167" s="18">
        <f t="shared" si="31"/>
        <v>6.6</v>
      </c>
    </row>
    <row r="168" spans="2:20" x14ac:dyDescent="0.25">
      <c r="B168" s="117" t="s">
        <v>312</v>
      </c>
      <c r="C168" s="136" t="s">
        <v>313</v>
      </c>
      <c r="D168" s="14" t="s">
        <v>24</v>
      </c>
      <c r="E168" s="14" t="s">
        <v>16</v>
      </c>
      <c r="F168" s="15">
        <v>45405</v>
      </c>
      <c r="G168" s="16">
        <v>7.5</v>
      </c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7.5</v>
      </c>
      <c r="S168" s="152">
        <f t="shared" si="25"/>
        <v>7.5</v>
      </c>
      <c r="T168" s="18">
        <f t="shared" si="31"/>
        <v>7.5</v>
      </c>
    </row>
    <row r="169" spans="2:20" x14ac:dyDescent="0.25">
      <c r="B169" s="117" t="s">
        <v>314</v>
      </c>
      <c r="C169" s="136" t="s">
        <v>315</v>
      </c>
      <c r="D169" s="14" t="s">
        <v>15</v>
      </c>
      <c r="E169" s="14" t="s">
        <v>16</v>
      </c>
      <c r="F169" s="15">
        <v>45434</v>
      </c>
      <c r="G169" s="16">
        <v>9.0399999999999994E-2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9.0399999999999994E-2</v>
      </c>
      <c r="S169" s="152">
        <f t="shared" si="25"/>
        <v>9.0399999999999994E-2</v>
      </c>
      <c r="T169" s="18">
        <f t="shared" si="31"/>
        <v>9.0399999999999994E-2</v>
      </c>
    </row>
    <row r="170" spans="2:20" x14ac:dyDescent="0.25">
      <c r="B170" s="117" t="s">
        <v>823</v>
      </c>
      <c r="C170" s="136" t="s">
        <v>819</v>
      </c>
      <c r="D170" s="14" t="s">
        <v>15</v>
      </c>
      <c r="E170" s="14" t="s">
        <v>16</v>
      </c>
      <c r="F170" s="15">
        <v>45421</v>
      </c>
      <c r="G170" s="16">
        <v>5.3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>IF(F170&lt;=Exp24Q1,G170,0)+IF(H170&lt;=Exp24Q1,I170,0)+IF(J170&lt;=Exp24Q1,K170,0)+IF(L170&lt;=Exp24Q1,M170,0)+IF(N170&lt;=Exp24Q1,O170,0)</f>
        <v>0</v>
      </c>
      <c r="R170" s="152">
        <f>IF(F170&lt;=Exp24H1,G170,0)+IF(H170&lt;=Exp24H1,I170,0)+IF(J170&lt;=Exp24H1,K170,0)+IF(L170&lt;=Exp24H1,M170,0)+IF(N170&lt;=Exp24H1,O170,0)</f>
        <v>5.3</v>
      </c>
      <c r="S170" s="152">
        <f>IF(F170&lt;=Exp24Q3,G170,0)+IF(H170&lt;=Exp24Q3,I170,0)+IF(J170&lt;=Exp24Q3,K170,0)+IF(L170&lt;=Exp24Q3,M170,0)+IF(N170&lt;=Exp24Q3,O170,0)</f>
        <v>5.3</v>
      </c>
      <c r="T170" s="18">
        <f>G170+I170+K170+M170+O170</f>
        <v>5.3</v>
      </c>
    </row>
    <row r="171" spans="2:20" x14ac:dyDescent="0.25">
      <c r="B171" s="117" t="s">
        <v>322</v>
      </c>
      <c r="C171" s="136" t="s">
        <v>323</v>
      </c>
      <c r="D171" s="14" t="s">
        <v>15</v>
      </c>
      <c r="E171" s="14" t="s">
        <v>16</v>
      </c>
      <c r="F171" s="15">
        <v>45411</v>
      </c>
      <c r="G171" s="16">
        <v>2.2000000000000002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>IF(F171&lt;=Exp24Q1,G171,0)+IF(H171&lt;=Exp24Q1,I171,0)+IF(J171&lt;=Exp24Q1,K171,0)+IF(L171&lt;=Exp24Q1,M171,0)+IF(N171&lt;=Exp24Q1,O171,0)</f>
        <v>0</v>
      </c>
      <c r="R171" s="152">
        <f>IF(F171&lt;=Exp24H1,G171,0)+IF(H171&lt;=Exp24H1,I171,0)+IF(J171&lt;=Exp24H1,K171,0)+IF(L171&lt;=Exp24H1,M171,0)+IF(N171&lt;=Exp24H1,O171,0)</f>
        <v>2.2000000000000002</v>
      </c>
      <c r="S171" s="152">
        <f>IF(F171&lt;=Exp24Q3,G171,0)+IF(H171&lt;=Exp24Q3,I171,0)+IF(J171&lt;=Exp24Q3,K171,0)+IF(L171&lt;=Exp24Q3,M171,0)+IF(N171&lt;=Exp24Q3,O171,0)</f>
        <v>2.2000000000000002</v>
      </c>
      <c r="T171" s="18">
        <f>G171+I171+K171+M171+O171</f>
        <v>2.2000000000000002</v>
      </c>
    </row>
    <row r="172" spans="2:20" x14ac:dyDescent="0.25">
      <c r="B172" s="117" t="s">
        <v>934</v>
      </c>
      <c r="C172" s="136" t="s">
        <v>917</v>
      </c>
      <c r="D172" s="39" t="s">
        <v>755</v>
      </c>
      <c r="E172" s="39" t="s">
        <v>16</v>
      </c>
      <c r="F172" s="15">
        <v>45408</v>
      </c>
      <c r="G172" s="16">
        <v>0.18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</v>
      </c>
      <c r="R172" s="152">
        <f t="shared" si="24"/>
        <v>0.18</v>
      </c>
      <c r="S172" s="152">
        <f t="shared" si="25"/>
        <v>0.18</v>
      </c>
      <c r="T172" s="18">
        <f t="shared" si="31"/>
        <v>0.18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45434</v>
      </c>
      <c r="G173" s="16">
        <v>1.35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1.35</v>
      </c>
      <c r="S173" s="152">
        <f t="shared" si="25"/>
        <v>1.35</v>
      </c>
      <c r="T173" s="18">
        <f t="shared" si="31"/>
        <v>1.35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45345</v>
      </c>
      <c r="G174" s="16">
        <v>1.9</v>
      </c>
      <c r="H174" s="15">
        <v>45428</v>
      </c>
      <c r="I174" s="16">
        <v>1.5</v>
      </c>
      <c r="J174" s="15"/>
      <c r="K174" s="16"/>
      <c r="L174" s="15"/>
      <c r="M174" s="63"/>
      <c r="N174" s="17"/>
      <c r="O174" s="16"/>
      <c r="P174" s="16"/>
      <c r="Q174" s="152">
        <f t="shared" si="26"/>
        <v>1.9</v>
      </c>
      <c r="R174" s="152">
        <f t="shared" si="24"/>
        <v>3.4</v>
      </c>
      <c r="S174" s="152">
        <f t="shared" si="25"/>
        <v>3.4</v>
      </c>
      <c r="T174" s="18">
        <f t="shared" si="31"/>
        <v>3.4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45408</v>
      </c>
      <c r="G175" s="16">
        <v>15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15</v>
      </c>
      <c r="S175" s="152">
        <f t="shared" si="25"/>
        <v>15</v>
      </c>
      <c r="T175" s="18">
        <f t="shared" si="31"/>
        <v>15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45449</v>
      </c>
      <c r="G176" s="16">
        <v>39.119999999999997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0</v>
      </c>
      <c r="R176" s="152">
        <f t="shared" si="24"/>
        <v>39.119999999999997</v>
      </c>
      <c r="S176" s="152">
        <f t="shared" si="25"/>
        <v>39.119999999999997</v>
      </c>
      <c r="T176" s="18">
        <f t="shared" si="31"/>
        <v>39.119999999999997</v>
      </c>
    </row>
    <row r="177" spans="2:20" x14ac:dyDescent="0.25">
      <c r="B177" s="117" t="s">
        <v>623</v>
      </c>
      <c r="C177" s="136" t="s">
        <v>239</v>
      </c>
      <c r="D177" s="14" t="s">
        <v>15</v>
      </c>
      <c r="E177" s="14" t="s">
        <v>16</v>
      </c>
      <c r="F177" s="15">
        <v>45387</v>
      </c>
      <c r="G177" s="16">
        <v>0.4</v>
      </c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>IF(F177&lt;=Exp24Q1,G177,0)+IF(H177&lt;=Exp24Q1,I177,0)+IF(J177&lt;=Exp24Q1,K177,0)+IF(L177&lt;=Exp24Q1,M177,0)+IF(N177&lt;=Exp24Q1,O177,0)</f>
        <v>0</v>
      </c>
      <c r="R177" s="152">
        <f>IF(F177&lt;=Exp24H1,G177,0)+IF(H177&lt;=Exp24H1,I177,0)+IF(J177&lt;=Exp24H1,K177,0)+IF(L177&lt;=Exp24H1,M177,0)+IF(N177&lt;=Exp24H1,O177,0)</f>
        <v>0.4</v>
      </c>
      <c r="S177" s="152">
        <f>IF(F177&lt;=Exp24Q3,G177,0)+IF(H177&lt;=Exp24Q3,I177,0)+IF(J177&lt;=Exp24Q3,K177,0)+IF(L177&lt;=Exp24Q3,M177,0)+IF(N177&lt;=Exp24Q3,O177,0)</f>
        <v>0.4</v>
      </c>
      <c r="T177" s="18">
        <f>G177+I177+K177+M177+O177</f>
        <v>0.4</v>
      </c>
    </row>
    <row r="178" spans="2:20" x14ac:dyDescent="0.25">
      <c r="B178" s="117" t="s">
        <v>339</v>
      </c>
      <c r="C178" s="136" t="s">
        <v>340</v>
      </c>
      <c r="D178" s="14" t="s">
        <v>15</v>
      </c>
      <c r="E178" s="14" t="s">
        <v>16</v>
      </c>
      <c r="F178" s="15">
        <v>45379</v>
      </c>
      <c r="G178" s="16">
        <v>0.6</v>
      </c>
      <c r="H178" s="15"/>
      <c r="I178" s="16"/>
      <c r="J178" s="15"/>
      <c r="K178" s="16"/>
      <c r="L178" s="15"/>
      <c r="M178" s="63"/>
      <c r="N178" s="17"/>
      <c r="O178" s="16"/>
      <c r="P178" s="41"/>
      <c r="Q178" s="152">
        <f t="shared" si="26"/>
        <v>0</v>
      </c>
      <c r="R178" s="152">
        <f t="shared" si="24"/>
        <v>0.6</v>
      </c>
      <c r="S178" s="152">
        <f t="shared" si="25"/>
        <v>0.6</v>
      </c>
      <c r="T178" s="18">
        <f t="shared" si="31"/>
        <v>0.6</v>
      </c>
    </row>
    <row r="179" spans="2:20" x14ac:dyDescent="0.25">
      <c r="B179" s="117" t="s">
        <v>341</v>
      </c>
      <c r="C179" s="136" t="s">
        <v>342</v>
      </c>
      <c r="D179" s="14" t="s">
        <v>15</v>
      </c>
      <c r="E179" s="14" t="s">
        <v>21</v>
      </c>
      <c r="F179" s="15">
        <v>45404</v>
      </c>
      <c r="G179" s="16">
        <v>3</v>
      </c>
      <c r="H179" s="15"/>
      <c r="I179" s="16"/>
      <c r="J179" s="15"/>
      <c r="K179" s="16"/>
      <c r="L179" s="15"/>
      <c r="M179" s="63"/>
      <c r="N179" s="17"/>
      <c r="O179" s="16"/>
      <c r="P179" s="16"/>
      <c r="Q179" s="152">
        <f t="shared" si="26"/>
        <v>0</v>
      </c>
      <c r="R179" s="152">
        <f t="shared" si="24"/>
        <v>3</v>
      </c>
      <c r="S179" s="152">
        <f t="shared" si="25"/>
        <v>3</v>
      </c>
      <c r="T179" s="18">
        <f t="shared" si="31"/>
        <v>3</v>
      </c>
    </row>
    <row r="180" spans="2:20" x14ac:dyDescent="0.25">
      <c r="B180" s="117" t="s">
        <v>773</v>
      </c>
      <c r="C180" s="136" t="s">
        <v>774</v>
      </c>
      <c r="D180" s="45" t="s">
        <v>24</v>
      </c>
      <c r="E180" s="45" t="s">
        <v>16</v>
      </c>
      <c r="F180" s="15">
        <v>45433</v>
      </c>
      <c r="G180" s="16">
        <v>2.2999999999999998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>IF(F180&lt;=Exp24Q1,G180,0)+IF(H180&lt;=Exp24Q1,I180,0)+IF(J180&lt;=Exp24Q1,K180,0)+IF(L180&lt;=Exp24Q1,M180,0)+IF(N180&lt;=Exp24Q1,O180,0)</f>
        <v>0</v>
      </c>
      <c r="R180" s="152">
        <f>IF(F180&lt;=Exp24H1,G180,0)+IF(H180&lt;=Exp24H1,I180,0)+IF(J180&lt;=Exp24H1,K180,0)+IF(L180&lt;=Exp24H1,M180,0)+IF(N180&lt;=Exp24H1,O180,0)</f>
        <v>2.2999999999999998</v>
      </c>
      <c r="S180" s="152">
        <f>IF(F180&lt;=Exp24Q3,G180,0)+IF(H180&lt;=Exp24Q3,I180,0)+IF(J180&lt;=Exp24Q3,K180,0)+IF(L180&lt;=Exp24Q3,M180,0)+IF(N180&lt;=Exp24Q3,O180,0)</f>
        <v>2.2999999999999998</v>
      </c>
      <c r="T180" s="18">
        <f>G180+I180+K180+M180+O180</f>
        <v>2.2999999999999998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>
        <v>45440</v>
      </c>
      <c r="G181" s="16">
        <v>2.08</v>
      </c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2.08</v>
      </c>
      <c r="S181" s="152">
        <f t="shared" si="25"/>
        <v>2.08</v>
      </c>
      <c r="T181" s="18">
        <f t="shared" si="31"/>
        <v>2.08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>
        <v>45413</v>
      </c>
      <c r="G183" s="16">
        <v>0.35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0.35</v>
      </c>
      <c r="S183" s="152">
        <f t="shared" si="25"/>
        <v>0.35</v>
      </c>
      <c r="T183" s="18">
        <f t="shared" si="31"/>
        <v>0.35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>
        <v>45420</v>
      </c>
      <c r="G185" s="16">
        <v>2.5</v>
      </c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2.5</v>
      </c>
      <c r="S185" s="152">
        <f t="shared" si="25"/>
        <v>2.5</v>
      </c>
      <c r="T185" s="18">
        <f t="shared" si="31"/>
        <v>2.5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47">
        <v>45448</v>
      </c>
      <c r="G187" s="148">
        <f>2.95*0.95020157</f>
        <v>2.8030946315000005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2.8030946315000005</v>
      </c>
      <c r="S187" s="152">
        <f t="shared" si="25"/>
        <v>2.8030946315000005</v>
      </c>
      <c r="T187" s="18">
        <f t="shared" si="31"/>
        <v>2.8030946315000005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>
        <v>45447</v>
      </c>
      <c r="G188" s="16">
        <v>0.42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0.42</v>
      </c>
      <c r="S188" s="152">
        <f t="shared" si="25"/>
        <v>0.42</v>
      </c>
      <c r="T188" s="18">
        <f t="shared" si="31"/>
        <v>0.42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>
        <v>45436</v>
      </c>
      <c r="G190" s="16">
        <v>39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39</v>
      </c>
      <c r="S190" s="152">
        <f t="shared" si="25"/>
        <v>39</v>
      </c>
      <c r="T190" s="18">
        <f t="shared" si="31"/>
        <v>39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>
        <v>45421</v>
      </c>
      <c r="G193" s="16">
        <v>0.85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0.85</v>
      </c>
      <c r="S193" s="152">
        <f t="shared" si="25"/>
        <v>0.85</v>
      </c>
      <c r="T193" s="18">
        <f t="shared" si="31"/>
        <v>0.85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>
        <v>45467</v>
      </c>
      <c r="G194" s="16">
        <v>0.56299999999999994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0.56299999999999994</v>
      </c>
      <c r="T194" s="18">
        <f t="shared" ref="T194" si="35">G194+I194+K194+M194+O194</f>
        <v>0.56299999999999994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758</v>
      </c>
      <c r="C196" s="136" t="s">
        <v>759</v>
      </c>
      <c r="D196" s="14" t="s">
        <v>15</v>
      </c>
      <c r="E196" s="14" t="s">
        <v>16</v>
      </c>
      <c r="F196" s="15">
        <v>45414</v>
      </c>
      <c r="G196" s="16">
        <v>0.05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>IF(F196&lt;=Exp24Q1,G196,0)+IF(H196&lt;=Exp24Q1,I196,0)+IF(J196&lt;=Exp24Q1,K196,0)+IF(L196&lt;=Exp24Q1,M196,0)+IF(N196&lt;=Exp24Q1,O196,0)</f>
        <v>0</v>
      </c>
      <c r="R196" s="152">
        <f>IF(F196&lt;=Exp24H1,G196,0)+IF(H196&lt;=Exp24H1,I196,0)+IF(J196&lt;=Exp24H1,K196,0)+IF(L196&lt;=Exp24H1,M196,0)+IF(N196&lt;=Exp24H1,O196,0)</f>
        <v>0.05</v>
      </c>
      <c r="S196" s="152">
        <f>IF(F196&lt;=Exp24Q3,G196,0)+IF(H196&lt;=Exp24Q3,I196,0)+IF(J196&lt;=Exp24Q3,K196,0)+IF(L196&lt;=Exp24Q3,M196,0)+IF(N196&lt;=Exp24Q3,O196,0)</f>
        <v>0.05</v>
      </c>
      <c r="T196" s="18">
        <f>G196+I196+K196+M196+O196</f>
        <v>0.05</v>
      </c>
    </row>
    <row r="197" spans="2:20" x14ac:dyDescent="0.25">
      <c r="B197" s="117" t="s">
        <v>368</v>
      </c>
      <c r="C197" s="136" t="s">
        <v>369</v>
      </c>
      <c r="D197" s="14" t="s">
        <v>27</v>
      </c>
      <c r="E197" s="14" t="s">
        <v>16</v>
      </c>
      <c r="F197" s="15">
        <v>45406</v>
      </c>
      <c r="G197" s="16">
        <v>0.7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>IF(F197&lt;=Exp24Q1,G197,0)+IF(H197&lt;=Exp24Q1,I197,0)+IF(J197&lt;=Exp24Q1,K197,0)+IF(L197&lt;=Exp24Q1,M197,0)+IF(N197&lt;=Exp24Q1,O197,0)</f>
        <v>0</v>
      </c>
      <c r="R197" s="152">
        <f>IF(F197&lt;=Exp24H1,G197,0)+IF(H197&lt;=Exp24H1,I197,0)+IF(J197&lt;=Exp24H1,K197,0)+IF(L197&lt;=Exp24H1,M197,0)+IF(N197&lt;=Exp24H1,O197,0)</f>
        <v>0.7</v>
      </c>
      <c r="S197" s="152">
        <f>IF(F197&lt;=Exp24Q3,G197,0)+IF(H197&lt;=Exp24Q3,I197,0)+IF(J197&lt;=Exp24Q3,K197,0)+IF(L197&lt;=Exp24Q3,M197,0)+IF(N197&lt;=Exp24Q3,O197,0)</f>
        <v>0.7</v>
      </c>
      <c r="T197" s="18">
        <f>G197+I197+K197+M197+O197</f>
        <v>0.7</v>
      </c>
    </row>
    <row r="198" spans="2:20" x14ac:dyDescent="0.25">
      <c r="B198" s="117" t="s">
        <v>370</v>
      </c>
      <c r="C198" s="136" t="s">
        <v>721</v>
      </c>
      <c r="D198" s="14" t="s">
        <v>15</v>
      </c>
      <c r="E198" s="14" t="s">
        <v>56</v>
      </c>
      <c r="F198" s="15">
        <v>45379</v>
      </c>
      <c r="G198" s="16">
        <v>0.1421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0.1421</v>
      </c>
      <c r="S198" s="152">
        <f t="shared" si="25"/>
        <v>0.1421</v>
      </c>
      <c r="T198" s="18">
        <f t="shared" si="31"/>
        <v>0.1421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45391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1.25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>
        <v>45470</v>
      </c>
      <c r="I203" s="16">
        <v>0.72729999999999995</v>
      </c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1</v>
      </c>
      <c r="T203" s="18">
        <f t="shared" si="31"/>
        <v>1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>
        <v>45414</v>
      </c>
      <c r="G204" s="16">
        <f>41.8*0.85478/100</f>
        <v>0.35729803999999993</v>
      </c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0.35729803999999993</v>
      </c>
      <c r="S204" s="152">
        <f t="shared" si="25"/>
        <v>0.35729803999999993</v>
      </c>
      <c r="T204" s="18">
        <f t="shared" si="31"/>
        <v>0.35729803999999993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73">
        <v>45414</v>
      </c>
      <c r="G205" s="16">
        <v>41.8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41.8</v>
      </c>
      <c r="S205" s="152">
        <f>IF(F206&lt;=Exp24Q3,G205,0)+IF(H205&lt;=Exp24Q3,I205,0)+IF(J205&lt;=Exp24Q3,K205,0)+IF(L205&lt;=Exp24Q3,M205,0)+IF(N205&lt;=Exp24Q3,O205,0)</f>
        <v>41.8</v>
      </c>
      <c r="T205" s="18">
        <f t="shared" si="31"/>
        <v>41.8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>
        <v>45434</v>
      </c>
      <c r="G206" s="16">
        <v>1.85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1.85</v>
      </c>
      <c r="S206" s="152">
        <f>IF(F207&lt;=Exp24Q3,G206,0)+IF(H206&lt;=Exp24Q3,I206,0)+IF(J206&lt;=Exp24Q3,K206,0)+IF(L206&lt;=Exp24Q3,M206,0)+IF(N206&lt;=Exp24Q3,O206,0)</f>
        <v>1.85</v>
      </c>
      <c r="T206" s="18">
        <f t="shared" ref="T206" si="36">G206+I206+K206+M206+O206</f>
        <v>1.85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396</v>
      </c>
      <c r="C211" s="136" t="s">
        <v>397</v>
      </c>
      <c r="D211" s="14" t="s">
        <v>15</v>
      </c>
      <c r="E211" s="14" t="s">
        <v>16</v>
      </c>
      <c r="F211" s="15">
        <v>45418</v>
      </c>
      <c r="G211" s="16">
        <v>1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ref="Q211:Q280" si="39">IF(F211&lt;=Exp24Q1,G211,0)+IF(H211&lt;=Exp24Q1,I211,0)+IF(J211&lt;=Exp24Q1,K211,0)+IF(L211&lt;=Exp24Q1,M211,0)+IF(N211&lt;=Exp24Q1,O211,0)</f>
        <v>0</v>
      </c>
      <c r="R211" s="152">
        <f t="shared" si="37"/>
        <v>1</v>
      </c>
      <c r="S211" s="152">
        <f t="shared" si="38"/>
        <v>1</v>
      </c>
      <c r="T211" s="18">
        <f t="shared" si="31"/>
        <v>1</v>
      </c>
    </row>
    <row r="212" spans="2:20" x14ac:dyDescent="0.25">
      <c r="B212" s="117" t="s">
        <v>398</v>
      </c>
      <c r="C212" s="136" t="s">
        <v>399</v>
      </c>
      <c r="D212" s="14" t="s">
        <v>24</v>
      </c>
      <c r="E212" s="14" t="s">
        <v>16</v>
      </c>
      <c r="F212" s="15">
        <v>45440</v>
      </c>
      <c r="G212" s="16">
        <v>2.2000000000000002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39"/>
        <v>0</v>
      </c>
      <c r="R212" s="152">
        <f t="shared" si="37"/>
        <v>2.2000000000000002</v>
      </c>
      <c r="S212" s="152">
        <f t="shared" si="38"/>
        <v>2.2000000000000002</v>
      </c>
      <c r="T212" s="18">
        <f t="shared" si="31"/>
        <v>2.2000000000000002</v>
      </c>
    </row>
    <row r="213" spans="2:20" x14ac:dyDescent="0.25">
      <c r="B213" s="117" t="s">
        <v>400</v>
      </c>
      <c r="C213" s="136" t="s">
        <v>401</v>
      </c>
      <c r="D213" s="14" t="s">
        <v>24</v>
      </c>
      <c r="E213" s="14" t="s">
        <v>16</v>
      </c>
      <c r="F213" s="15">
        <v>45453</v>
      </c>
      <c r="G213" s="16">
        <v>2.1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2.1</v>
      </c>
      <c r="S213" s="152">
        <f t="shared" si="38"/>
        <v>2.1</v>
      </c>
      <c r="T213" s="18">
        <f t="shared" si="31"/>
        <v>2.1</v>
      </c>
    </row>
    <row r="214" spans="2:20" x14ac:dyDescent="0.25">
      <c r="B214" s="117" t="s">
        <v>919</v>
      </c>
      <c r="C214" s="136" t="s">
        <v>920</v>
      </c>
      <c r="D214" s="14" t="s">
        <v>755</v>
      </c>
      <c r="E214" s="14" t="s">
        <v>475</v>
      </c>
      <c r="F214" s="15">
        <v>45450</v>
      </c>
      <c r="G214" s="16">
        <v>35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35</v>
      </c>
      <c r="S214" s="152">
        <f t="shared" si="38"/>
        <v>35</v>
      </c>
      <c r="T214" s="18">
        <f t="shared" ref="T214:T282" si="40">G214+I214+K214+M214+O214</f>
        <v>35</v>
      </c>
    </row>
    <row r="215" spans="2:20" x14ac:dyDescent="0.25">
      <c r="B215" s="117" t="s">
        <v>404</v>
      </c>
      <c r="C215" s="136" t="s">
        <v>405</v>
      </c>
      <c r="D215" s="14" t="s">
        <v>15</v>
      </c>
      <c r="E215" s="14" t="s">
        <v>16</v>
      </c>
      <c r="F215" s="147">
        <v>45408</v>
      </c>
      <c r="G215" s="148">
        <f>1.6*0.99473823</f>
        <v>1.591581168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1.591581168</v>
      </c>
      <c r="S215" s="152">
        <f t="shared" si="38"/>
        <v>1.591581168</v>
      </c>
      <c r="T215" s="18">
        <f t="shared" si="40"/>
        <v>1.591581168</v>
      </c>
    </row>
    <row r="216" spans="2:20" x14ac:dyDescent="0.25">
      <c r="B216" s="155" t="s">
        <v>840</v>
      </c>
      <c r="C216" s="156" t="s">
        <v>841</v>
      </c>
      <c r="D216" s="39" t="s">
        <v>15</v>
      </c>
      <c r="E216" s="39" t="s">
        <v>200</v>
      </c>
      <c r="F216" s="15">
        <v>45412</v>
      </c>
      <c r="G216" s="16">
        <v>5.5</v>
      </c>
      <c r="H216" s="15"/>
      <c r="I216" s="16"/>
      <c r="J216" s="15"/>
      <c r="K216" s="16"/>
      <c r="L216" s="15"/>
      <c r="M216" s="63"/>
      <c r="N216" s="17"/>
      <c r="O216" s="16"/>
      <c r="P216" s="41"/>
      <c r="Q216" s="152">
        <f t="shared" si="39"/>
        <v>0</v>
      </c>
      <c r="R216" s="152">
        <f t="shared" si="37"/>
        <v>5.5</v>
      </c>
      <c r="S216" s="152">
        <f t="shared" si="38"/>
        <v>5.5</v>
      </c>
      <c r="T216" s="43">
        <f t="shared" si="40"/>
        <v>5.5</v>
      </c>
    </row>
    <row r="217" spans="2:20" x14ac:dyDescent="0.25">
      <c r="B217" s="117" t="s">
        <v>406</v>
      </c>
      <c r="C217" s="136" t="s">
        <v>547</v>
      </c>
      <c r="D217" s="14" t="s">
        <v>24</v>
      </c>
      <c r="E217" s="14" t="s">
        <v>16</v>
      </c>
      <c r="F217" s="15">
        <v>45425</v>
      </c>
      <c r="G217" s="16">
        <v>3.76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9"/>
        <v>0</v>
      </c>
      <c r="R217" s="152">
        <f t="shared" si="37"/>
        <v>3.76</v>
      </c>
      <c r="S217" s="152">
        <f t="shared" si="38"/>
        <v>3.76</v>
      </c>
      <c r="T217" s="18">
        <f t="shared" si="40"/>
        <v>3.76</v>
      </c>
    </row>
    <row r="218" spans="2:20" x14ac:dyDescent="0.25">
      <c r="B218" s="158" t="s">
        <v>408</v>
      </c>
      <c r="C218" s="159" t="s">
        <v>409</v>
      </c>
      <c r="D218" s="45" t="s">
        <v>15</v>
      </c>
      <c r="E218" s="45" t="s">
        <v>16</v>
      </c>
      <c r="F218" s="15">
        <v>45428</v>
      </c>
      <c r="G218" s="16">
        <v>2.2000000000000002</v>
      </c>
      <c r="H218" s="15"/>
      <c r="I218" s="16"/>
      <c r="J218" s="15"/>
      <c r="K218" s="16"/>
      <c r="L218" s="15"/>
      <c r="M218" s="63"/>
      <c r="N218" s="17"/>
      <c r="O218" s="16"/>
      <c r="P218" s="47"/>
      <c r="Q218" s="152">
        <f t="shared" si="39"/>
        <v>0</v>
      </c>
      <c r="R218" s="152">
        <f t="shared" si="37"/>
        <v>2.2000000000000002</v>
      </c>
      <c r="S218" s="152">
        <f t="shared" si="38"/>
        <v>2.2000000000000002</v>
      </c>
      <c r="T218" s="49">
        <f t="shared" si="40"/>
        <v>2.2000000000000002</v>
      </c>
    </row>
    <row r="219" spans="2:20" x14ac:dyDescent="0.25">
      <c r="B219" s="117" t="s">
        <v>410</v>
      </c>
      <c r="C219" s="136" t="s">
        <v>411</v>
      </c>
      <c r="D219" s="14" t="s">
        <v>15</v>
      </c>
      <c r="E219" s="14" t="s">
        <v>16</v>
      </c>
      <c r="F219" s="15">
        <v>45398</v>
      </c>
      <c r="G219" s="16">
        <v>0.7651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9"/>
        <v>0</v>
      </c>
      <c r="R219" s="152">
        <f t="shared" si="37"/>
        <v>0.7651</v>
      </c>
      <c r="S219" s="152">
        <f t="shared" si="38"/>
        <v>0.7651</v>
      </c>
      <c r="T219" s="18">
        <f t="shared" si="40"/>
        <v>0.7651</v>
      </c>
    </row>
    <row r="220" spans="2:20" x14ac:dyDescent="0.25">
      <c r="B220" s="117" t="s">
        <v>921</v>
      </c>
      <c r="C220" s="136" t="s">
        <v>922</v>
      </c>
      <c r="D220" s="14" t="s">
        <v>755</v>
      </c>
      <c r="E220" s="14" t="s">
        <v>475</v>
      </c>
      <c r="F220" s="147">
        <v>45411</v>
      </c>
      <c r="G220" s="148">
        <f>2*0.79060293</f>
        <v>1.5812058600000001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1.5812058600000001</v>
      </c>
      <c r="S220" s="152">
        <f t="shared" si="38"/>
        <v>1.5812058600000001</v>
      </c>
      <c r="T220" s="18">
        <f t="shared" si="40"/>
        <v>1.5812058600000001</v>
      </c>
    </row>
    <row r="221" spans="2:20" x14ac:dyDescent="0.25">
      <c r="B221" s="117" t="s">
        <v>412</v>
      </c>
      <c r="C221" s="136" t="s">
        <v>413</v>
      </c>
      <c r="D221" s="14" t="s">
        <v>24</v>
      </c>
      <c r="E221" s="14" t="s">
        <v>16</v>
      </c>
      <c r="F221" s="15">
        <v>45440</v>
      </c>
      <c r="G221" s="16">
        <v>3.5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3.5</v>
      </c>
      <c r="S221" s="152">
        <f t="shared" si="38"/>
        <v>3.5</v>
      </c>
      <c r="T221" s="18">
        <f t="shared" si="40"/>
        <v>3.5</v>
      </c>
    </row>
    <row r="222" spans="2:20" x14ac:dyDescent="0.25">
      <c r="B222" s="117" t="s">
        <v>414</v>
      </c>
      <c r="C222" s="136" t="s">
        <v>415</v>
      </c>
      <c r="D222" s="14" t="s">
        <v>24</v>
      </c>
      <c r="E222" s="14" t="s">
        <v>16</v>
      </c>
      <c r="F222" s="15">
        <v>45433</v>
      </c>
      <c r="G222" s="16">
        <v>1.8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1.8</v>
      </c>
      <c r="S222" s="152">
        <f t="shared" si="38"/>
        <v>1.8</v>
      </c>
      <c r="T222" s="18">
        <f t="shared" si="40"/>
        <v>1.8</v>
      </c>
    </row>
    <row r="223" spans="2:20" x14ac:dyDescent="0.25">
      <c r="B223" s="117" t="s">
        <v>888</v>
      </c>
      <c r="C223" s="136" t="s">
        <v>889</v>
      </c>
      <c r="D223" s="14" t="s">
        <v>15</v>
      </c>
      <c r="E223" s="14" t="s">
        <v>200</v>
      </c>
      <c r="F223" s="15">
        <v>45422</v>
      </c>
      <c r="G223" s="16">
        <v>1.9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1.9</v>
      </c>
      <c r="S223" s="152">
        <f t="shared" si="38"/>
        <v>1.9</v>
      </c>
      <c r="T223" s="18">
        <f t="shared" si="40"/>
        <v>1.9</v>
      </c>
    </row>
    <row r="224" spans="2:20" x14ac:dyDescent="0.25">
      <c r="B224" s="117" t="s">
        <v>418</v>
      </c>
      <c r="C224" s="136" t="s">
        <v>419</v>
      </c>
      <c r="D224" s="14" t="s">
        <v>15</v>
      </c>
      <c r="E224" s="14" t="s">
        <v>761</v>
      </c>
      <c r="F224" s="15">
        <v>45442</v>
      </c>
      <c r="G224" s="16">
        <v>70.099999999999994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70.099999999999994</v>
      </c>
      <c r="S224" s="152">
        <f t="shared" si="38"/>
        <v>70.099999999999994</v>
      </c>
      <c r="T224" s="18">
        <f>G224+I224+K224+M224+O224</f>
        <v>70.099999999999994</v>
      </c>
    </row>
    <row r="225" spans="2:20" x14ac:dyDescent="0.25">
      <c r="B225" s="155" t="s">
        <v>420</v>
      </c>
      <c r="C225" s="156" t="s">
        <v>421</v>
      </c>
      <c r="D225" s="39" t="s">
        <v>15</v>
      </c>
      <c r="E225" s="39" t="s">
        <v>21</v>
      </c>
      <c r="F225" s="15">
        <v>45379</v>
      </c>
      <c r="G225" s="16">
        <v>3.2</v>
      </c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9"/>
        <v>0</v>
      </c>
      <c r="R225" s="152">
        <f t="shared" si="37"/>
        <v>3.2</v>
      </c>
      <c r="S225" s="152">
        <f t="shared" si="38"/>
        <v>3.2</v>
      </c>
      <c r="T225" s="43">
        <f t="shared" si="40"/>
        <v>3.2</v>
      </c>
    </row>
    <row r="226" spans="2:20" x14ac:dyDescent="0.25">
      <c r="B226" s="117" t="s">
        <v>822</v>
      </c>
      <c r="C226" s="136" t="s">
        <v>395</v>
      </c>
      <c r="D226" s="14" t="s">
        <v>15</v>
      </c>
      <c r="E226" s="14" t="s">
        <v>16</v>
      </c>
      <c r="F226" s="15">
        <v>45337</v>
      </c>
      <c r="G226" s="16">
        <v>0.31509999999999999</v>
      </c>
      <c r="H226" s="15">
        <v>45428</v>
      </c>
      <c r="I226" s="16">
        <v>0.31659999999999999</v>
      </c>
      <c r="J226" s="15"/>
      <c r="K226" s="16"/>
      <c r="L226" s="15"/>
      <c r="M226" s="63"/>
      <c r="N226" s="17"/>
      <c r="O226" s="16"/>
      <c r="P226" s="16"/>
      <c r="Q226" s="152">
        <f>IF(F226&lt;=Exp24Q1,G226,0)+IF(H226&lt;=Exp24Q1,I226,0)+IF(J226&lt;=Exp24Q1,K226,0)+IF(L226&lt;=Exp24Q1,M226,0)+IF(N226&lt;=Exp24Q1,O226,0)</f>
        <v>0.31509999999999999</v>
      </c>
      <c r="R226" s="152">
        <f>IF(F226&lt;=Exp24H1,G226,0)+IF(H226&lt;=Exp24H1,I226,0)+IF(J226&lt;=Exp24H1,K226,0)+IF(L226&lt;=Exp24H1,M226,0)+IF(N226&lt;=Exp24H1,O226,0)</f>
        <v>0.63169999999999993</v>
      </c>
      <c r="S226" s="152">
        <f>IF(F226&lt;=Exp24Q3,G226,0)+IF(H226&lt;=Exp24Q3,I226,0)+IF(J226&lt;=Exp24Q3,K226,0)+IF(L226&lt;=Exp24Q3,M226,0)+IF(N226&lt;=Exp24Q3,O226,0)</f>
        <v>0.63169999999999993</v>
      </c>
      <c r="T226" s="18">
        <f>G226+I226+K226+M226+O226</f>
        <v>0.63169999999999993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>
        <v>45428</v>
      </c>
      <c r="G229" s="16">
        <v>1.55</v>
      </c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1.55</v>
      </c>
      <c r="S229" s="152">
        <f t="shared" si="38"/>
        <v>1.55</v>
      </c>
      <c r="T229" s="18">
        <f t="shared" si="40"/>
        <v>1.55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>
        <v>45467</v>
      </c>
      <c r="I235" s="16">
        <v>0.16919999999999999</v>
      </c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0.28199999999999997</v>
      </c>
      <c r="T235" s="49">
        <f t="shared" ref="T235" si="44">G235+I235+K235+M235+O235</f>
        <v>0.28199999999999997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>
        <v>45439</v>
      </c>
      <c r="G236" s="16">
        <v>0.9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0.9</v>
      </c>
      <c r="S236" s="152">
        <f t="shared" si="38"/>
        <v>0.9</v>
      </c>
      <c r="T236" s="18">
        <f t="shared" si="40"/>
        <v>0.9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>
        <v>0.09</v>
      </c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853</v>
      </c>
      <c r="C244" s="136" t="s">
        <v>854</v>
      </c>
      <c r="D244" s="14" t="s">
        <v>15</v>
      </c>
      <c r="E244" s="14" t="s">
        <v>200</v>
      </c>
      <c r="F244" s="15">
        <v>45376</v>
      </c>
      <c r="G244" s="16">
        <v>2.75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2.75</v>
      </c>
      <c r="S244" s="152">
        <f>IF(F244&lt;=Exp24Q3,G244,0)+IF(H244&lt;=Exp24Q3,I244,0)+IF(J244&lt;=Exp24Q3,K244,0)+IF(L244&lt;=Exp24Q3,M244,0)+IF(N244&lt;=Exp24Q3,O244,0)</f>
        <v>2.75</v>
      </c>
      <c r="T244" s="18">
        <f>G244+I244+K244+M244+O244</f>
        <v>2.75</v>
      </c>
    </row>
    <row r="245" spans="2:20" x14ac:dyDescent="0.25">
      <c r="B245" s="117" t="s">
        <v>455</v>
      </c>
      <c r="C245" s="136" t="s">
        <v>456</v>
      </c>
      <c r="D245" s="14" t="s">
        <v>15</v>
      </c>
      <c r="E245" s="14" t="s">
        <v>200</v>
      </c>
      <c r="F245" s="147">
        <v>45372</v>
      </c>
      <c r="G245" s="148">
        <f>6.5*0.94386874</f>
        <v>6.1351468100000002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>IF(F245&lt;=Exp24Q1,G245,0)+IF(H245&lt;=Exp24Q1,I245,0)+IF(J245&lt;=Exp24Q1,K245,0)+IF(L245&lt;=Exp24Q1,M245,0)+IF(N245&lt;=Exp24Q1,O245,0)</f>
        <v>0</v>
      </c>
      <c r="R245" s="152">
        <f>IF(F245&lt;=Exp24H1,G245,0)+IF(H245&lt;=Exp24H1,I245,0)+IF(J245&lt;=Exp24H1,K245,0)+IF(L245&lt;=Exp24H1,M245,0)+IF(N245&lt;=Exp24H1,O245,0)</f>
        <v>6.1351468100000002</v>
      </c>
      <c r="S245" s="152">
        <f>IF(F245&lt;=Exp24Q3,G245,0)+IF(H245&lt;=Exp24Q3,I245,0)+IF(J245&lt;=Exp24Q3,K245,0)+IF(L245&lt;=Exp24Q3,M245,0)+IF(N245&lt;=Exp24Q3,O245,0)</f>
        <v>6.1351468100000002</v>
      </c>
      <c r="T245" s="18">
        <f>G245+I245+K245+M245+O245</f>
        <v>6.1351468100000002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6.2155399999999998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6.2155399999999998</v>
      </c>
      <c r="S247" s="152">
        <f t="shared" si="38"/>
        <v>6.2155399999999998</v>
      </c>
      <c r="T247" s="18">
        <f t="shared" si="40"/>
        <v>6.2155399999999998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>
        <v>45428</v>
      </c>
      <c r="G249" s="16">
        <v>3.45</v>
      </c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3.45</v>
      </c>
      <c r="S249" s="152">
        <f t="shared" si="38"/>
        <v>3.45</v>
      </c>
      <c r="T249" s="18">
        <f t="shared" si="40"/>
        <v>3.45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>
        <v>45461</v>
      </c>
      <c r="G251" s="16">
        <v>0.15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0.15</v>
      </c>
      <c r="S251" s="152">
        <f t="shared" si="38"/>
        <v>0.15</v>
      </c>
      <c r="T251" s="18">
        <f t="shared" si="40"/>
        <v>0.15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>
        <v>45420</v>
      </c>
      <c r="G252" s="16">
        <v>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5</v>
      </c>
      <c r="S252" s="152">
        <f t="shared" si="38"/>
        <v>5</v>
      </c>
      <c r="T252" s="18">
        <f t="shared" si="40"/>
        <v>5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>
        <v>45467</v>
      </c>
      <c r="G254" s="16">
        <v>0.22500000000000001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0.22500000000000001</v>
      </c>
      <c r="T254" s="18">
        <f t="shared" ref="T254" si="56">G254+I254+K254+M254+O254</f>
        <v>0.22500000000000001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>
        <v>45428</v>
      </c>
      <c r="I255" s="16">
        <v>0.14000000000000001</v>
      </c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0.28000000000000003</v>
      </c>
      <c r="S255" s="152">
        <f t="shared" si="38"/>
        <v>0.28000000000000003</v>
      </c>
      <c r="T255" s="18">
        <f t="shared" si="40"/>
        <v>0.28000000000000003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>
        <v>45433</v>
      </c>
      <c r="G256" s="16">
        <v>2.6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2.6</v>
      </c>
      <c r="S256" s="152">
        <f t="shared" si="38"/>
        <v>2.6</v>
      </c>
      <c r="T256" s="18">
        <f t="shared" si="40"/>
        <v>2.6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>
        <v>45450</v>
      </c>
      <c r="G257" s="16">
        <v>0.21090999999999999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0.21090999999999999</v>
      </c>
      <c r="S257" s="152">
        <f t="shared" si="38"/>
        <v>0.21090999999999999</v>
      </c>
      <c r="T257" s="18">
        <f t="shared" si="40"/>
        <v>0.21090999999999999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>
        <v>45425</v>
      </c>
      <c r="G258" s="16">
        <v>6.5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6.5</v>
      </c>
      <c r="S258" s="152">
        <f t="shared" si="38"/>
        <v>6.5</v>
      </c>
      <c r="T258" s="18">
        <f t="shared" si="40"/>
        <v>6.5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>
        <v>45462</v>
      </c>
      <c r="K260" s="16">
        <v>0.79</v>
      </c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2.27</v>
      </c>
      <c r="S260" s="152">
        <f t="shared" si="38"/>
        <v>2.27</v>
      </c>
      <c r="T260" s="18">
        <f t="shared" si="40"/>
        <v>2.27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>
        <v>45407</v>
      </c>
      <c r="G261" s="16">
        <v>6.75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6.75</v>
      </c>
      <c r="S261" s="152">
        <f t="shared" si="38"/>
        <v>6.75</v>
      </c>
      <c r="T261" s="18">
        <f t="shared" si="40"/>
        <v>6.75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>
        <v>45412</v>
      </c>
      <c r="G262" s="16">
        <f>0.7/1.072*0.9776</f>
        <v>0.63835820895522388</v>
      </c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0.63835820895522388</v>
      </c>
      <c r="S262" s="152">
        <f t="shared" si="38"/>
        <v>0.63835820895522388</v>
      </c>
      <c r="T262" s="18">
        <f t="shared" si="40"/>
        <v>0.63835820895522388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>
        <v>45408</v>
      </c>
      <c r="G263" s="16">
        <v>1.36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1.36</v>
      </c>
      <c r="S263" s="152">
        <f t="shared" si="38"/>
        <v>1.36</v>
      </c>
      <c r="T263" s="18">
        <f>G263+I263+K263+M263+O263</f>
        <v>1.36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>
        <v>45411</v>
      </c>
      <c r="G264" s="16">
        <v>0.55000000000000004</v>
      </c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0.55000000000000004</v>
      </c>
      <c r="S264" s="152">
        <f t="shared" si="38"/>
        <v>0.55000000000000004</v>
      </c>
      <c r="T264" s="18">
        <f t="shared" si="40"/>
        <v>0.55000000000000004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>
        <v>45426</v>
      </c>
      <c r="G265" s="16">
        <v>2.5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2.5</v>
      </c>
      <c r="S265" s="152">
        <f t="shared" si="38"/>
        <v>2.5</v>
      </c>
      <c r="T265" s="18">
        <f t="shared" si="40"/>
        <v>2.5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>
        <v>45428</v>
      </c>
      <c r="I267" s="16">
        <v>0.42680000000000001</v>
      </c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0.85360000000000003</v>
      </c>
      <c r="S267" s="152">
        <f t="shared" si="38"/>
        <v>0.85360000000000003</v>
      </c>
      <c r="T267" s="18">
        <f t="shared" si="40"/>
        <v>0.85360000000000003</v>
      </c>
    </row>
    <row r="268" spans="2:20" x14ac:dyDescent="0.25">
      <c r="B268" s="117" t="s">
        <v>692</v>
      </c>
      <c r="C268" s="136" t="s">
        <v>693</v>
      </c>
      <c r="D268" s="14" t="s">
        <v>15</v>
      </c>
      <c r="E268" s="14" t="s">
        <v>16</v>
      </c>
      <c r="F268" s="15">
        <v>45456</v>
      </c>
      <c r="G268" s="16">
        <v>0.56999999999999995</v>
      </c>
      <c r="H268" s="15"/>
      <c r="I268" s="16"/>
      <c r="J268" s="15"/>
      <c r="K268" s="16"/>
      <c r="L268" s="15"/>
      <c r="M268" s="63"/>
      <c r="N268" s="17"/>
      <c r="O268" s="16"/>
      <c r="P268" s="143"/>
      <c r="Q268" s="152">
        <f t="shared" si="39"/>
        <v>0</v>
      </c>
      <c r="R268" s="152">
        <f t="shared" si="37"/>
        <v>0.56999999999999995</v>
      </c>
      <c r="S268" s="152">
        <f t="shared" si="38"/>
        <v>0.56999999999999995</v>
      </c>
      <c r="T268" s="145">
        <f t="shared" si="40"/>
        <v>0.56999999999999995</v>
      </c>
    </row>
    <row r="269" spans="2:20" x14ac:dyDescent="0.25">
      <c r="B269" s="117" t="s">
        <v>510</v>
      </c>
      <c r="C269" s="136" t="s">
        <v>511</v>
      </c>
      <c r="D269" s="14" t="s">
        <v>15</v>
      </c>
      <c r="E269" s="14" t="s">
        <v>761</v>
      </c>
      <c r="F269" s="15">
        <v>45281</v>
      </c>
      <c r="G269" s="16">
        <v>16.59</v>
      </c>
      <c r="H269" s="15">
        <v>45463</v>
      </c>
      <c r="I269" s="16">
        <v>33.19</v>
      </c>
      <c r="J269" s="15"/>
      <c r="K269" s="16"/>
      <c r="L269" s="15"/>
      <c r="M269" s="63"/>
      <c r="N269" s="17"/>
      <c r="O269" s="16"/>
      <c r="P269" s="16"/>
      <c r="Q269" s="152">
        <f>IF(F269&lt;=Exp24Q1,G269,0)+IF(H269&lt;=Exp24Q1,I269,0)+IF(J269&lt;=Exp24Q1,K269,0)+IF(L269&lt;=Exp24Q1,M269,0)+IF(N269&lt;=Exp24Q1,O269,0)</f>
        <v>16.59</v>
      </c>
      <c r="R269" s="152">
        <f>IF(F269&lt;=Exp24H1,G269,0)+IF(H269&lt;=Exp24H1,I269,0)+IF(J269&lt;=Exp24H1,K269,0)+IF(L269&lt;=Exp24H1,M269,0)+IF(N269&lt;=Exp24H1,O269,0)</f>
        <v>49.78</v>
      </c>
      <c r="S269" s="152">
        <f>IF(F269&lt;=Exp24Q3,G269,0)+IF(H269&lt;=Exp24Q3,I269,0)+IF(J269&lt;=Exp24Q3,K269,0)+IF(L269&lt;=Exp24Q3,M269,0)+IF(N269&lt;=Exp24Q3,O269,0)</f>
        <v>49.78</v>
      </c>
      <c r="T269" s="18">
        <f>G269+I269+K269+M269+O269</f>
        <v>49.78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>
        <v>45432</v>
      </c>
      <c r="G270" s="16">
        <v>0.27</v>
      </c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0.27</v>
      </c>
      <c r="S270" s="152">
        <f t="shared" si="38"/>
        <v>0.27</v>
      </c>
      <c r="T270" s="145">
        <f t="shared" si="40"/>
        <v>0.27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>
        <v>45440</v>
      </c>
      <c r="G271" s="16">
        <v>0.4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0.4</v>
      </c>
      <c r="S271" s="152">
        <f t="shared" si="38"/>
        <v>0.4</v>
      </c>
      <c r="T271" s="18">
        <f t="shared" si="40"/>
        <v>0.4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>
        <v>45411</v>
      </c>
      <c r="I274" s="16">
        <v>1.1919999999999999</v>
      </c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2.3279999999999998</v>
      </c>
      <c r="S274" s="152">
        <f t="shared" si="38"/>
        <v>2.3279999999999998</v>
      </c>
      <c r="T274" s="18">
        <f t="shared" si="40"/>
        <v>2.3279999999999998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>
        <v>45420</v>
      </c>
      <c r="G275" s="16">
        <v>1.25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1.25</v>
      </c>
      <c r="S275" s="152">
        <f t="shared" si="38"/>
        <v>1.25</v>
      </c>
      <c r="T275" s="18">
        <f t="shared" si="40"/>
        <v>1.25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>
        <v>45411</v>
      </c>
      <c r="G276" s="16">
        <v>2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2</v>
      </c>
      <c r="S276" s="152">
        <f t="shared" ref="S276:S290" si="62">IF(F276&lt;=Exp24Q3,G276,0)+IF(H276&lt;=Exp24Q3,I276,0)+IF(J276&lt;=Exp24Q3,K276,0)+IF(L276&lt;=Exp24Q3,M276,0)+IF(N276&lt;=Exp24Q3,O276,0)</f>
        <v>2</v>
      </c>
      <c r="T276" s="18">
        <f t="shared" si="40"/>
        <v>2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>
        <v>45439</v>
      </c>
      <c r="G277" s="16">
        <v>1.4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1.4</v>
      </c>
      <c r="S277" s="152">
        <f t="shared" si="62"/>
        <v>1.4</v>
      </c>
      <c r="T277" s="18">
        <f t="shared" si="40"/>
        <v>1.4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>
        <v>45412</v>
      </c>
      <c r="G279" s="16">
        <v>0.25</v>
      </c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0.25</v>
      </c>
      <c r="S279" s="152">
        <f t="shared" si="62"/>
        <v>0.25</v>
      </c>
      <c r="T279" s="49">
        <f t="shared" si="40"/>
        <v>0.25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>
        <v>45449</v>
      </c>
      <c r="G280" s="16">
        <f>0.045*100/0.85048</f>
        <v>5.2911297149844794</v>
      </c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5.2911297149844794</v>
      </c>
      <c r="S280" s="152">
        <f t="shared" si="62"/>
        <v>5.2911297149844794</v>
      </c>
      <c r="T280" s="18">
        <f t="shared" si="40"/>
        <v>5.2911297149844794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>
        <v>45442</v>
      </c>
      <c r="G281" s="16">
        <v>9.06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9.06</v>
      </c>
      <c r="S281" s="152">
        <f t="shared" si="62"/>
        <v>9.06</v>
      </c>
      <c r="T281" s="18">
        <f t="shared" si="40"/>
        <v>9.06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>
        <v>45421</v>
      </c>
      <c r="G284" s="16">
        <v>0.9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0.9</v>
      </c>
      <c r="S284" s="152">
        <f t="shared" si="62"/>
        <v>0.9</v>
      </c>
      <c r="T284" s="18">
        <f t="shared" si="64"/>
        <v>0.9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>
        <v>45408</v>
      </c>
      <c r="G285" s="16">
        <v>1.5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1.5</v>
      </c>
      <c r="S285" s="152">
        <f t="shared" si="62"/>
        <v>1.5</v>
      </c>
      <c r="T285" s="18">
        <f t="shared" si="64"/>
        <v>1.5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>
        <v>45422</v>
      </c>
      <c r="G286" s="16">
        <v>0.9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0.9</v>
      </c>
      <c r="S286" s="152">
        <f t="shared" si="62"/>
        <v>0.9</v>
      </c>
      <c r="T286" s="18">
        <f t="shared" si="64"/>
        <v>0.9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>
        <v>45422</v>
      </c>
      <c r="G287" s="16">
        <v>1.36</v>
      </c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1.36</v>
      </c>
      <c r="S287" s="152">
        <f t="shared" si="62"/>
        <v>1.36</v>
      </c>
      <c r="T287" s="18">
        <f t="shared" si="64"/>
        <v>1.36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>
        <v>45449</v>
      </c>
      <c r="G288" s="16">
        <v>24.4</v>
      </c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24.4</v>
      </c>
      <c r="S288" s="152">
        <f t="shared" si="62"/>
        <v>24.4</v>
      </c>
      <c r="T288" s="18">
        <f t="shared" si="64"/>
        <v>24.4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>
        <v>45441</v>
      </c>
      <c r="G289" s="16">
        <v>5</v>
      </c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5</v>
      </c>
      <c r="S289" s="152">
        <f t="shared" si="62"/>
        <v>5</v>
      </c>
      <c r="T289" s="18">
        <f t="shared" si="64"/>
        <v>5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>
        <v>45435</v>
      </c>
      <c r="I291" s="24">
        <v>0.7</v>
      </c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2.21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>
        <v>45457</v>
      </c>
      <c r="I293" s="24">
        <v>0.98</v>
      </c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1.96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>
        <v>45428</v>
      </c>
      <c r="I295" s="24">
        <v>2.25</v>
      </c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4.5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>
        <v>45422</v>
      </c>
      <c r="I296" s="24">
        <v>0.25</v>
      </c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0.49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>
        <v>45450</v>
      </c>
      <c r="I298" s="24">
        <v>0.24</v>
      </c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0.48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>
        <v>45467</v>
      </c>
      <c r="I301" s="24">
        <v>5.25</v>
      </c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10.5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>
        <v>45428</v>
      </c>
      <c r="I302" s="24">
        <v>1.63</v>
      </c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3.26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>
        <v>45415</v>
      </c>
      <c r="I304" s="24">
        <v>0.53</v>
      </c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1.06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>
        <v>45450</v>
      </c>
      <c r="I305" s="24">
        <v>1.1499999999999999</v>
      </c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2.2999999999999998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>
        <v>45457</v>
      </c>
      <c r="I306" s="24">
        <v>0.48499999999999999</v>
      </c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0.97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>
        <v>45428</v>
      </c>
      <c r="I309" s="24">
        <v>1.0249999999999999</v>
      </c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2.6549999999999998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>
        <v>45427</v>
      </c>
      <c r="I310" s="24">
        <v>1.3</v>
      </c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2.6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>
        <v>45426</v>
      </c>
      <c r="I311" s="24">
        <v>0.95</v>
      </c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1.9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>
        <v>45419</v>
      </c>
      <c r="I312" s="24">
        <v>0.15</v>
      </c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0.4752135381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>
        <v>45450</v>
      </c>
      <c r="I314" s="24">
        <v>0.12</v>
      </c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0.24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>
        <v>45457</v>
      </c>
      <c r="I315" s="24">
        <v>0.77</v>
      </c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1.54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>
        <v>45442</v>
      </c>
      <c r="I316" s="24">
        <v>2.75</v>
      </c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5.5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>
        <v>45442</v>
      </c>
      <c r="I317" s="24">
        <v>2.25</v>
      </c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4.5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>
        <v>45428</v>
      </c>
      <c r="I318" s="24">
        <v>1.08</v>
      </c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2.16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>
        <v>45421</v>
      </c>
      <c r="I319" s="24">
        <v>1.67</v>
      </c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3.33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>
        <v>45418</v>
      </c>
      <c r="I320" s="24">
        <v>0.125</v>
      </c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>
        <v>45432</v>
      </c>
      <c r="I321" s="24">
        <v>1.24</v>
      </c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2.4299999999999997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>
        <v>45446</v>
      </c>
      <c r="I324" s="24">
        <v>1.67</v>
      </c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3.34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>
        <v>45471</v>
      </c>
      <c r="I325" s="24">
        <v>0.7</v>
      </c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1.39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>
        <v>45365</v>
      </c>
      <c r="G326" s="24">
        <v>0.77</v>
      </c>
      <c r="H326" s="23">
        <v>45460</v>
      </c>
      <c r="I326" s="24">
        <v>0.77</v>
      </c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1.54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>
        <v>45427</v>
      </c>
      <c r="I327" s="24">
        <v>0.75</v>
      </c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1.5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>
        <v>45450</v>
      </c>
      <c r="I329" s="24">
        <v>1.355</v>
      </c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2.62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>
        <v>45421</v>
      </c>
      <c r="I330" s="24">
        <v>0.42</v>
      </c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0.84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>
        <v>45464</v>
      </c>
      <c r="I331" s="24">
        <v>1.3</v>
      </c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2.6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>
        <v>45442</v>
      </c>
      <c r="I333" s="24">
        <v>0.85</v>
      </c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1.65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>
        <v>45428</v>
      </c>
      <c r="I334" s="24">
        <v>0.63</v>
      </c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1.22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>
        <v>45448</v>
      </c>
      <c r="I335" s="24">
        <v>0.27500000000000002</v>
      </c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0.55000000000000004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>
        <v>45429</v>
      </c>
      <c r="I336" s="24">
        <v>0.72</v>
      </c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1.42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>
        <v>45428</v>
      </c>
      <c r="I337" s="24">
        <v>0.56999999999999995</v>
      </c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1.1399999999999999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>
        <v>45419</v>
      </c>
      <c r="I338" s="24">
        <v>1.3</v>
      </c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2.6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>
        <v>45443</v>
      </c>
      <c r="I339" s="24">
        <v>1.3</v>
      </c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2.6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>
        <v>45460</v>
      </c>
      <c r="I340" s="24">
        <v>2.1</v>
      </c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3.98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>
        <v>45471</v>
      </c>
      <c r="I341" s="24">
        <v>0.49</v>
      </c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0.98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>
        <v>45428</v>
      </c>
      <c r="I343" s="24">
        <v>0.52</v>
      </c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1.04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>
        <v>45421</v>
      </c>
      <c r="I344" s="24">
        <v>0.20749999999999999</v>
      </c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0.41499999999999998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>
        <v>45421</v>
      </c>
      <c r="I346" s="24">
        <v>0.35</v>
      </c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0.7</v>
      </c>
    </row>
  </sheetData>
  <sheetProtection algorithmName="SHA-512" hashValue="Z9dqq9HqFFvSSiiHb1fbOz6UniqmYaheHU7mJoxl9AU0oOrQKNBvdQSQ1veTCwnSgPCSSuv3Js+9DRrfegvNqw==" saltValue="qZh4Jzd9DuJgQZOFOvayU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4" sqref="B1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909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818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803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731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618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2024-06-28T07:44:56Z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